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1) Ana\1. ADoNM\2) Workforce\4) Safer staffing\3) 2022\2) Uploaded Summaries\"/>
    </mc:Choice>
  </mc:AlternateContent>
  <bookViews>
    <workbookView xWindow="0" yWindow="0" windowWidth="23040" windowHeight="862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Q15" i="33" l="1"/>
  <c r="AR15" i="33"/>
  <c r="AS15" i="33"/>
  <c r="AT15" i="33"/>
  <c r="Y15" i="33" l="1"/>
  <c r="Z15" i="33"/>
  <c r="AA15" i="33"/>
  <c r="AB15" i="33"/>
  <c r="AC15" i="33"/>
  <c r="AD15" i="33"/>
  <c r="AT31" i="33" l="1"/>
  <c r="AS31" i="33"/>
  <c r="AR31" i="33"/>
  <c r="AQ31" i="33"/>
  <c r="AO31" i="33"/>
  <c r="AN31" i="33"/>
  <c r="AM31" i="33"/>
  <c r="AL31" i="33"/>
  <c r="AK31" i="33"/>
  <c r="AJ31" i="33"/>
  <c r="AI31" i="33"/>
  <c r="AH31" i="33"/>
  <c r="AG31" i="33"/>
  <c r="AF31" i="33"/>
  <c r="AD31" i="33"/>
  <c r="AC31" i="33"/>
  <c r="AB31" i="33"/>
  <c r="AA31" i="33"/>
  <c r="Z31" i="33"/>
  <c r="Y31" i="33"/>
  <c r="AT30" i="33"/>
  <c r="AS30" i="33"/>
  <c r="AR30" i="33"/>
  <c r="AQ30" i="33"/>
  <c r="AO30" i="33"/>
  <c r="AN30" i="33"/>
  <c r="AM30" i="33"/>
  <c r="AL30" i="33"/>
  <c r="AK30" i="33"/>
  <c r="AJ30" i="33"/>
  <c r="AI30" i="33"/>
  <c r="AH30" i="33"/>
  <c r="AG30" i="33"/>
  <c r="AF30" i="33"/>
  <c r="AD30" i="33"/>
  <c r="AC30" i="33"/>
  <c r="AB30" i="33"/>
  <c r="AA30" i="33"/>
  <c r="Z30" i="33"/>
  <c r="Y30" i="33"/>
  <c r="AT29" i="33"/>
  <c r="AS29" i="33"/>
  <c r="AR29" i="33"/>
  <c r="AQ29" i="33"/>
  <c r="AO29" i="33"/>
  <c r="AN29" i="33"/>
  <c r="AM29" i="33"/>
  <c r="AL29" i="33"/>
  <c r="AK29" i="33"/>
  <c r="AJ29" i="33"/>
  <c r="AI29" i="33"/>
  <c r="AH29" i="33"/>
  <c r="AG29" i="33"/>
  <c r="AF29" i="33"/>
  <c r="AD29" i="33"/>
  <c r="AC29" i="33"/>
  <c r="AB29" i="33"/>
  <c r="AA29" i="33"/>
  <c r="Z29" i="33"/>
  <c r="Y29" i="33"/>
  <c r="AT28" i="33"/>
  <c r="AS28" i="33"/>
  <c r="AR28" i="33"/>
  <c r="AQ28" i="33"/>
  <c r="AO28" i="33"/>
  <c r="AN28" i="33"/>
  <c r="AM28" i="33"/>
  <c r="AL28" i="33"/>
  <c r="AK28" i="33"/>
  <c r="AJ28" i="33"/>
  <c r="AI28" i="33"/>
  <c r="AH28" i="33"/>
  <c r="AG28" i="33"/>
  <c r="AF28" i="33"/>
  <c r="AD28" i="33"/>
  <c r="AC28" i="33"/>
  <c r="AB28" i="33"/>
  <c r="AA28" i="33"/>
  <c r="Z28" i="33"/>
  <c r="Y28" i="33"/>
  <c r="AT27" i="33"/>
  <c r="AS27" i="33"/>
  <c r="AR27" i="33"/>
  <c r="AQ27" i="33"/>
  <c r="AO27" i="33"/>
  <c r="AN27" i="33"/>
  <c r="AM27" i="33"/>
  <c r="AL27" i="33"/>
  <c r="AK27" i="33"/>
  <c r="AJ27" i="33"/>
  <c r="AI27" i="33"/>
  <c r="AH27" i="33"/>
  <c r="AG27" i="33"/>
  <c r="AF27" i="33"/>
  <c r="AD27" i="33"/>
  <c r="AC27" i="33"/>
  <c r="AB27" i="33"/>
  <c r="AA27" i="33"/>
  <c r="Z27" i="33"/>
  <c r="Y27" i="33"/>
  <c r="AT26" i="33"/>
  <c r="AS26" i="33"/>
  <c r="AR26" i="33"/>
  <c r="AQ26" i="33"/>
  <c r="AO26" i="33"/>
  <c r="AN26" i="33"/>
  <c r="AM26" i="33"/>
  <c r="AL26" i="33"/>
  <c r="AK26" i="33"/>
  <c r="AJ26" i="33"/>
  <c r="AI26" i="33"/>
  <c r="AH26" i="33"/>
  <c r="AG26" i="33"/>
  <c r="AF26" i="33"/>
  <c r="AD26" i="33"/>
  <c r="AC26" i="33"/>
  <c r="AB26" i="33"/>
  <c r="AA26" i="33"/>
  <c r="Z26" i="33"/>
  <c r="Y26" i="33"/>
  <c r="AT25" i="33"/>
  <c r="AS25" i="33"/>
  <c r="AR25" i="33"/>
  <c r="AQ25" i="33"/>
  <c r="AO25" i="33"/>
  <c r="AN25" i="33"/>
  <c r="AM25" i="33"/>
  <c r="AL25" i="33"/>
  <c r="AK25" i="33"/>
  <c r="AJ25" i="33"/>
  <c r="AI25" i="33"/>
  <c r="AH25" i="33"/>
  <c r="AG25" i="33"/>
  <c r="AF25" i="33"/>
  <c r="AD25" i="33"/>
  <c r="AC25" i="33"/>
  <c r="AB25" i="33"/>
  <c r="AA25" i="33"/>
  <c r="Z25" i="33"/>
  <c r="Y25" i="33"/>
  <c r="AT24" i="33"/>
  <c r="AS24" i="33"/>
  <c r="AR24" i="33"/>
  <c r="AQ24" i="33"/>
  <c r="AO24" i="33"/>
  <c r="AN24" i="33"/>
  <c r="AM24" i="33"/>
  <c r="AL24" i="33"/>
  <c r="AK24" i="33"/>
  <c r="AJ24" i="33"/>
  <c r="AI24" i="33"/>
  <c r="AH24" i="33"/>
  <c r="AG24" i="33"/>
  <c r="AF24" i="33"/>
  <c r="AD24" i="33"/>
  <c r="AC24" i="33"/>
  <c r="AB24" i="33"/>
  <c r="AA24" i="33"/>
  <c r="Z24" i="33"/>
  <c r="Y24" i="33"/>
  <c r="AT23" i="33"/>
  <c r="AS23" i="33"/>
  <c r="AR23" i="33"/>
  <c r="AQ23" i="33"/>
  <c r="AO23" i="33"/>
  <c r="AN23" i="33"/>
  <c r="AM23" i="33"/>
  <c r="AL23" i="33"/>
  <c r="AK23" i="33"/>
  <c r="AJ23" i="33"/>
  <c r="AI23" i="33"/>
  <c r="AH23" i="33"/>
  <c r="AG23" i="33"/>
  <c r="AF23" i="33"/>
  <c r="AD23" i="33"/>
  <c r="AC23" i="33"/>
  <c r="AB23" i="33"/>
  <c r="AA23" i="33"/>
  <c r="Z23" i="33"/>
  <c r="Y23" i="33"/>
  <c r="AT22" i="33"/>
  <c r="AS22" i="33"/>
  <c r="AR22" i="33"/>
  <c r="AQ22" i="33"/>
  <c r="AO22" i="33"/>
  <c r="AN22" i="33"/>
  <c r="AM22" i="33"/>
  <c r="AL22" i="33"/>
  <c r="AK22" i="33"/>
  <c r="AJ22" i="33"/>
  <c r="AI22" i="33"/>
  <c r="AH22" i="33"/>
  <c r="AG22" i="33"/>
  <c r="AF22" i="33"/>
  <c r="AD22" i="33"/>
  <c r="AC22" i="33"/>
  <c r="AB22" i="33"/>
  <c r="AA22" i="33"/>
  <c r="Z22" i="33"/>
  <c r="Y22" i="33"/>
  <c r="AT21" i="33"/>
  <c r="AS21" i="33"/>
  <c r="AR21" i="33"/>
  <c r="AQ21" i="33"/>
  <c r="AO21" i="33"/>
  <c r="AN21" i="33"/>
  <c r="AM21" i="33"/>
  <c r="AL21" i="33"/>
  <c r="AK21" i="33"/>
  <c r="AJ21" i="33"/>
  <c r="AI21" i="33"/>
  <c r="AH21" i="33"/>
  <c r="AG21" i="33"/>
  <c r="AF21" i="33"/>
  <c r="AD21" i="33"/>
  <c r="AC21" i="33"/>
  <c r="AB21" i="33"/>
  <c r="AA21" i="33"/>
  <c r="Z21" i="33"/>
  <c r="Y21" i="33"/>
  <c r="AT20" i="33"/>
  <c r="AS20" i="33"/>
  <c r="AR20" i="33"/>
  <c r="AQ20" i="33"/>
  <c r="AO20" i="33"/>
  <c r="AN20" i="33"/>
  <c r="AM20" i="33"/>
  <c r="AL20" i="33"/>
  <c r="AK20" i="33"/>
  <c r="AJ20" i="33"/>
  <c r="AI20" i="33"/>
  <c r="AH20" i="33"/>
  <c r="AG20" i="33"/>
  <c r="AF20" i="33"/>
  <c r="AD20" i="33"/>
  <c r="AC20" i="33"/>
  <c r="AB20" i="33"/>
  <c r="AA20" i="33"/>
  <c r="Z20" i="33"/>
  <c r="Y20" i="33"/>
  <c r="AT19" i="33"/>
  <c r="AS19" i="33"/>
  <c r="AR19" i="33"/>
  <c r="AQ19" i="33"/>
  <c r="AO19" i="33"/>
  <c r="AN19" i="33"/>
  <c r="AM19" i="33"/>
  <c r="AL19" i="33"/>
  <c r="AK19" i="33"/>
  <c r="AJ19" i="33"/>
  <c r="AI19" i="33"/>
  <c r="AH19" i="33"/>
  <c r="AG19" i="33"/>
  <c r="AF19" i="33"/>
  <c r="AD19" i="33"/>
  <c r="AC19" i="33"/>
  <c r="AB19" i="33"/>
  <c r="AA19" i="33"/>
  <c r="Z19" i="33"/>
  <c r="Y19" i="33"/>
  <c r="AT18" i="33"/>
  <c r="AS18" i="33"/>
  <c r="AR18" i="33"/>
  <c r="AQ18" i="33"/>
  <c r="AO18" i="33"/>
  <c r="AN18" i="33"/>
  <c r="AM18" i="33"/>
  <c r="AL18" i="33"/>
  <c r="AK18" i="33"/>
  <c r="AJ18" i="33"/>
  <c r="AI18" i="33"/>
  <c r="AH18" i="33"/>
  <c r="AG18" i="33"/>
  <c r="AF18" i="33"/>
  <c r="AD18" i="33"/>
  <c r="AC18" i="33"/>
  <c r="AB18" i="33"/>
  <c r="AA18" i="33"/>
  <c r="Z18" i="33"/>
  <c r="Y18" i="33"/>
  <c r="AT17" i="33"/>
  <c r="AS17" i="33"/>
  <c r="AR17" i="33"/>
  <c r="AQ17" i="33"/>
  <c r="AO17" i="33"/>
  <c r="AN17" i="33"/>
  <c r="AM17" i="33"/>
  <c r="AL17" i="33"/>
  <c r="AK17" i="33"/>
  <c r="AJ17" i="33"/>
  <c r="AI17" i="33"/>
  <c r="AH17" i="33"/>
  <c r="AG17" i="33"/>
  <c r="AF17" i="33"/>
  <c r="AD17" i="33"/>
  <c r="AC17" i="33"/>
  <c r="AB17" i="33"/>
  <c r="AA17" i="33"/>
  <c r="Z17" i="33"/>
  <c r="Y17" i="33"/>
  <c r="AT16" i="33"/>
  <c r="AS16" i="33"/>
  <c r="AR16" i="33"/>
  <c r="AQ16" i="33"/>
  <c r="AO16" i="33"/>
  <c r="AN16" i="33"/>
  <c r="AM16" i="33"/>
  <c r="AL16" i="33"/>
  <c r="AK16" i="33"/>
  <c r="AJ16" i="33"/>
  <c r="AI16" i="33"/>
  <c r="AH16" i="33"/>
  <c r="AG16" i="33"/>
  <c r="AF16" i="33"/>
  <c r="AD16" i="33"/>
  <c r="AC16" i="33"/>
  <c r="AB16" i="33"/>
  <c r="AA16" i="33"/>
  <c r="Z16" i="33"/>
  <c r="Y16" i="33"/>
  <c r="AO15" i="33"/>
  <c r="AN15" i="33"/>
  <c r="AM15" i="33"/>
  <c r="AL15" i="33"/>
  <c r="AK15" i="33"/>
  <c r="AJ15" i="33"/>
  <c r="AI15" i="33"/>
  <c r="AH15" i="33"/>
  <c r="AG15" i="33"/>
  <c r="AF15" i="33"/>
  <c r="AT14" i="33"/>
  <c r="AS14" i="33"/>
  <c r="AR14" i="33"/>
  <c r="AQ14" i="33"/>
  <c r="AO14" i="33"/>
  <c r="AN14" i="33"/>
  <c r="AM14" i="33"/>
  <c r="AL14" i="33"/>
  <c r="AK14" i="33"/>
  <c r="AJ14" i="33"/>
  <c r="AI14" i="33"/>
  <c r="AH14" i="33"/>
  <c r="AG14" i="33"/>
  <c r="AF14" i="33"/>
  <c r="AD14" i="33"/>
  <c r="AC14" i="33"/>
  <c r="AB14" i="33"/>
  <c r="AA14" i="33"/>
  <c r="Z14" i="33"/>
  <c r="Y14" i="33"/>
  <c r="AT13" i="33"/>
  <c r="AS13" i="33"/>
  <c r="AR13" i="33"/>
  <c r="AQ13" i="33"/>
  <c r="AO13" i="33"/>
  <c r="AN13" i="33"/>
  <c r="AM13" i="33"/>
  <c r="AL13" i="33"/>
  <c r="AK13" i="33"/>
  <c r="AJ13" i="33"/>
  <c r="AI13" i="33"/>
  <c r="AH13" i="33"/>
  <c r="AG13" i="33"/>
  <c r="AF13" i="33"/>
  <c r="AD13" i="33"/>
  <c r="AC13" i="33"/>
  <c r="AB13" i="33"/>
  <c r="AA13" i="33"/>
  <c r="Z13" i="33"/>
  <c r="Y13" i="33"/>
  <c r="AT12" i="33"/>
  <c r="AS12" i="33"/>
  <c r="AR12" i="33"/>
  <c r="AQ12" i="33"/>
  <c r="AO12" i="33"/>
  <c r="AN12" i="33"/>
  <c r="AM12" i="33"/>
  <c r="AL12" i="33"/>
  <c r="AK12" i="33"/>
  <c r="AJ12" i="33"/>
  <c r="AI12" i="33"/>
  <c r="AH12" i="33"/>
  <c r="AG12" i="33"/>
  <c r="AF12" i="33"/>
  <c r="AD12" i="33"/>
  <c r="AC12" i="33"/>
  <c r="AB12" i="33"/>
  <c r="AA12" i="33"/>
  <c r="Z12" i="33"/>
  <c r="Y12" i="33"/>
  <c r="AT11" i="33"/>
  <c r="AS11" i="33"/>
  <c r="AR11" i="33"/>
  <c r="AQ11" i="33"/>
  <c r="AO11" i="33"/>
  <c r="AN11" i="33"/>
  <c r="AM11" i="33"/>
  <c r="AL11" i="33"/>
  <c r="AK11" i="33"/>
  <c r="AJ11" i="33"/>
  <c r="AI11" i="33"/>
  <c r="AH11" i="33"/>
  <c r="AG11" i="33"/>
  <c r="AF11" i="33"/>
  <c r="AD11" i="33"/>
  <c r="AC11" i="33"/>
  <c r="AB11" i="33"/>
  <c r="AA11" i="33"/>
  <c r="Z11" i="33"/>
  <c r="Y11" i="33"/>
  <c r="AT10" i="33"/>
  <c r="AS10" i="33"/>
  <c r="AR10" i="33"/>
  <c r="AQ10" i="33"/>
  <c r="AO10" i="33"/>
  <c r="AN10" i="33"/>
  <c r="AM10" i="33"/>
  <c r="AL10" i="33"/>
  <c r="AK10" i="33"/>
  <c r="AJ10" i="33"/>
  <c r="AI10" i="33"/>
  <c r="AH10" i="33"/>
  <c r="AG10" i="33"/>
  <c r="AF10" i="33"/>
  <c r="AD10" i="33"/>
  <c r="AC10" i="33"/>
  <c r="AB10" i="33"/>
  <c r="AA10" i="33"/>
  <c r="Z10" i="33"/>
  <c r="Y10" i="33"/>
  <c r="AT9" i="33"/>
  <c r="AS9" i="33"/>
  <c r="AR9" i="33"/>
  <c r="AQ9" i="33"/>
  <c r="AO9" i="33"/>
  <c r="AN9" i="33"/>
  <c r="AM9" i="33"/>
  <c r="AL9" i="33"/>
  <c r="AK9" i="33"/>
  <c r="AJ9" i="33"/>
  <c r="AI9" i="33"/>
  <c r="AH9" i="33"/>
  <c r="AG9" i="33"/>
  <c r="AF9" i="33"/>
  <c r="AD9" i="33"/>
  <c r="AC9" i="33"/>
  <c r="AB9" i="33"/>
  <c r="AA9" i="33"/>
  <c r="Z9" i="33"/>
  <c r="Y9" i="33"/>
  <c r="AT8" i="33"/>
  <c r="AS8" i="33"/>
  <c r="AR8" i="33"/>
  <c r="AQ8" i="33"/>
  <c r="AO8" i="33"/>
  <c r="AN8" i="33"/>
  <c r="AM8" i="33"/>
  <c r="AL8" i="33"/>
  <c r="AK8" i="33"/>
  <c r="AJ8" i="33"/>
  <c r="AI8" i="33"/>
  <c r="AH8" i="33"/>
  <c r="AG8" i="33"/>
  <c r="AF8" i="33"/>
  <c r="AD8" i="33"/>
  <c r="AC8" i="33"/>
  <c r="AB8" i="33"/>
  <c r="AA8" i="33"/>
  <c r="Z8" i="33"/>
  <c r="Y8" i="33"/>
  <c r="AT7" i="33"/>
  <c r="AS7" i="33"/>
  <c r="AR7" i="33"/>
  <c r="AQ7" i="33"/>
  <c r="AO7" i="33"/>
  <c r="AN7" i="33"/>
  <c r="AM7" i="33"/>
  <c r="AL7" i="33"/>
  <c r="AK7" i="33"/>
  <c r="AJ7" i="33"/>
  <c r="AI7" i="33"/>
  <c r="AH7" i="33"/>
  <c r="AG7" i="33"/>
  <c r="AF7" i="33"/>
  <c r="AD7" i="33"/>
  <c r="AC7" i="33"/>
  <c r="AB7" i="33"/>
  <c r="AA7" i="33"/>
  <c r="Z7" i="33"/>
  <c r="Y7" i="33"/>
  <c r="AT6" i="33"/>
  <c r="AS6" i="33"/>
  <c r="AR6" i="33"/>
  <c r="AQ6" i="33"/>
  <c r="AO6" i="33"/>
  <c r="AN6" i="33"/>
  <c r="AM6" i="33"/>
  <c r="AL6" i="33"/>
  <c r="AK6" i="33"/>
  <c r="AJ6" i="33"/>
  <c r="AI6" i="33"/>
  <c r="AH6" i="33"/>
  <c r="AG6" i="33"/>
  <c r="AF6" i="33"/>
  <c r="AD6" i="33"/>
  <c r="AC6" i="33"/>
  <c r="AB6" i="33"/>
  <c r="AA6" i="33"/>
  <c r="Z6" i="33"/>
  <c r="Y6" i="33"/>
  <c r="AT5" i="33"/>
  <c r="AS5" i="33"/>
  <c r="AR5" i="33"/>
  <c r="AQ5" i="33"/>
  <c r="AO5" i="33"/>
  <c r="AN5" i="33"/>
  <c r="AM5" i="33"/>
  <c r="AL5" i="33"/>
  <c r="AK5" i="33"/>
  <c r="AJ5" i="33"/>
  <c r="AI5" i="33"/>
  <c r="AH5" i="33"/>
  <c r="AG5" i="33"/>
  <c r="AF5" i="33"/>
  <c r="AD5" i="33"/>
  <c r="AC5" i="33"/>
  <c r="AB5" i="33"/>
  <c r="AA5" i="33"/>
  <c r="Z5" i="33"/>
  <c r="Y5" i="33"/>
  <c r="AT4" i="33"/>
  <c r="AS4" i="33"/>
  <c r="AR4" i="33"/>
  <c r="AQ4" i="33"/>
  <c r="AO4" i="33"/>
  <c r="AN4" i="33"/>
  <c r="AM4" i="33"/>
  <c r="AL4" i="33"/>
  <c r="AK4" i="33"/>
  <c r="AJ4" i="33"/>
  <c r="AI4" i="33"/>
  <c r="AH4" i="33"/>
  <c r="AG4" i="33"/>
  <c r="AF4" i="33"/>
  <c r="AD4" i="33"/>
  <c r="AC4" i="33"/>
  <c r="AB4" i="33"/>
  <c r="AA4" i="33"/>
  <c r="Z4" i="33"/>
  <c r="Y4" i="33"/>
  <c r="AE5" i="33" l="1"/>
  <c r="AE13" i="33"/>
  <c r="AE15" i="33"/>
  <c r="AE19" i="33"/>
  <c r="AE21" i="33"/>
  <c r="AE29" i="33"/>
  <c r="AE30" i="33"/>
  <c r="AE26" i="33"/>
  <c r="AE9" i="33"/>
  <c r="AE23" i="33"/>
  <c r="AE6" i="33"/>
  <c r="AE8" i="33"/>
  <c r="AE12" i="33"/>
  <c r="AE25" i="33"/>
  <c r="AE27" i="33"/>
  <c r="AE4" i="33"/>
  <c r="AE17" i="33"/>
  <c r="AE31" i="33"/>
  <c r="AE10" i="33"/>
  <c r="AE14" i="33"/>
  <c r="AE16" i="33"/>
  <c r="AE20" i="33"/>
  <c r="AE18" i="33"/>
  <c r="AE22" i="33"/>
  <c r="AE24" i="33"/>
  <c r="AE28" i="33"/>
  <c r="AE7" i="33"/>
  <c r="AE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<sst xmlns="http://schemas.openxmlformats.org/spreadsheetml/2006/main" count="793" uniqueCount="122">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</sst>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0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  <xf numFmtId="0" fontId="53" fillId="0" borderId="0"/>
  </cellStyleXfs>
  <cellXfs count="242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2" fontId="35" fillId="5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6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2" fontId="35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>
      <alignment horizontal="center" vertic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6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</cellXfs>
  <cellStyles count="430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23" xfId="429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>
      <c r="AX2" s="31"/>
    </row>
    <row r="3" spans="1:161" ht="15" customHeight="1" thickBot="1">
      <c r="A3" s="179"/>
      <c r="B3" s="180"/>
      <c r="C3" s="180"/>
      <c r="D3" s="181"/>
      <c r="E3" s="179" t="s">
        <v>31</v>
      </c>
      <c r="F3" s="180"/>
      <c r="G3" s="180"/>
      <c r="H3" s="181"/>
      <c r="I3" s="184" t="s">
        <v>32</v>
      </c>
      <c r="J3" s="185"/>
      <c r="K3" s="185"/>
      <c r="L3" s="186"/>
      <c r="M3" s="179" t="s">
        <v>33</v>
      </c>
      <c r="N3" s="180"/>
      <c r="O3" s="180"/>
      <c r="P3" s="181"/>
      <c r="Q3" s="171">
        <v>42095</v>
      </c>
      <c r="R3" s="172"/>
      <c r="S3" s="172"/>
      <c r="T3" s="173"/>
      <c r="U3" s="171">
        <v>42125</v>
      </c>
      <c r="V3" s="172"/>
      <c r="W3" s="172"/>
      <c r="X3" s="173"/>
      <c r="Y3" s="171">
        <v>42156</v>
      </c>
      <c r="Z3" s="172"/>
      <c r="AA3" s="172"/>
      <c r="AB3" s="173"/>
      <c r="AC3" s="171">
        <v>42186</v>
      </c>
      <c r="AD3" s="172"/>
      <c r="AE3" s="172"/>
      <c r="AF3" s="173"/>
      <c r="AG3" s="171">
        <v>42217</v>
      </c>
      <c r="AH3" s="172"/>
      <c r="AI3" s="172"/>
      <c r="AJ3" s="173"/>
      <c r="AK3" s="171">
        <v>42248</v>
      </c>
      <c r="AL3" s="172"/>
      <c r="AM3" s="172"/>
      <c r="AN3" s="173"/>
      <c r="AO3" s="171">
        <v>42278</v>
      </c>
      <c r="AP3" s="172"/>
      <c r="AQ3" s="172"/>
      <c r="AR3" s="173"/>
      <c r="AS3" s="171">
        <v>42309</v>
      </c>
      <c r="AT3" s="172"/>
      <c r="AU3" s="172"/>
      <c r="AV3" s="173"/>
      <c r="AW3" s="32"/>
      <c r="AX3" s="167">
        <v>42675</v>
      </c>
      <c r="AY3" s="168"/>
      <c r="AZ3" s="168"/>
      <c r="BA3" s="168"/>
      <c r="BB3" s="168"/>
      <c r="BC3" s="168"/>
      <c r="BD3" s="168"/>
      <c r="BE3" s="178"/>
      <c r="BF3" s="167">
        <v>42705</v>
      </c>
      <c r="BG3" s="168"/>
      <c r="BH3" s="168"/>
      <c r="BI3" s="168"/>
      <c r="BJ3" s="168"/>
      <c r="BK3" s="168"/>
      <c r="BL3" s="168"/>
      <c r="BM3" s="169"/>
      <c r="BN3" s="160">
        <v>42736</v>
      </c>
      <c r="BO3" s="161"/>
      <c r="BP3" s="161"/>
      <c r="BQ3" s="161"/>
      <c r="BR3" s="161"/>
      <c r="BS3" s="161"/>
      <c r="BT3" s="161"/>
      <c r="BU3" s="187"/>
      <c r="BV3" s="188">
        <v>42767</v>
      </c>
      <c r="BW3" s="189"/>
      <c r="BX3" s="189"/>
      <c r="BY3" s="189"/>
      <c r="BZ3" s="189"/>
      <c r="CA3" s="189"/>
      <c r="CB3" s="189"/>
      <c r="CC3" s="190"/>
      <c r="CD3" s="171">
        <v>42795</v>
      </c>
      <c r="CE3" s="172"/>
      <c r="CF3" s="172"/>
      <c r="CG3" s="172"/>
      <c r="CH3" s="172"/>
      <c r="CI3" s="172"/>
      <c r="CJ3" s="172"/>
      <c r="CK3" s="173"/>
      <c r="CL3" s="171">
        <v>42826</v>
      </c>
      <c r="CM3" s="172"/>
      <c r="CN3" s="172"/>
      <c r="CO3" s="172"/>
      <c r="CP3" s="172"/>
      <c r="CQ3" s="172"/>
      <c r="CR3" s="172"/>
      <c r="CS3" s="173"/>
      <c r="CT3" s="171">
        <v>42856</v>
      </c>
      <c r="CU3" s="172"/>
      <c r="CV3" s="172"/>
      <c r="CW3" s="172"/>
      <c r="CX3" s="172"/>
      <c r="CY3" s="172"/>
      <c r="CZ3" s="172"/>
      <c r="DA3" s="173"/>
      <c r="DB3" s="174">
        <v>42887</v>
      </c>
      <c r="DC3" s="175"/>
      <c r="DD3" s="175"/>
      <c r="DE3" s="175"/>
      <c r="DF3" s="175"/>
      <c r="DG3" s="44"/>
      <c r="DH3" s="44"/>
      <c r="DI3" s="44"/>
      <c r="DJ3" s="192" t="s">
        <v>47</v>
      </c>
      <c r="DK3" s="193"/>
      <c r="DL3" s="193"/>
      <c r="DM3" s="193"/>
      <c r="DN3" s="193"/>
      <c r="DO3" s="193"/>
      <c r="DP3" s="193"/>
      <c r="DQ3" s="194"/>
      <c r="DR3" s="155" t="s">
        <v>48</v>
      </c>
      <c r="DS3" s="156"/>
      <c r="DT3" s="156"/>
      <c r="DU3" s="156"/>
      <c r="DV3" s="156"/>
      <c r="DW3" s="156"/>
      <c r="DX3" s="156"/>
      <c r="DY3" s="157"/>
      <c r="DZ3" s="160">
        <v>42979</v>
      </c>
      <c r="EA3" s="165"/>
      <c r="EB3" s="165"/>
      <c r="EC3" s="165"/>
      <c r="ED3" s="165"/>
      <c r="EE3" s="165"/>
      <c r="EF3" s="165"/>
      <c r="EG3" s="165"/>
      <c r="EH3" s="167">
        <v>43009</v>
      </c>
      <c r="EI3" s="168"/>
      <c r="EJ3" s="168"/>
      <c r="EK3" s="168"/>
      <c r="EL3" s="168"/>
      <c r="EM3" s="168"/>
      <c r="EN3" s="168"/>
      <c r="EO3" s="169"/>
      <c r="EP3" s="160">
        <v>43040</v>
      </c>
      <c r="EQ3" s="161"/>
      <c r="ER3" s="161"/>
      <c r="ES3" s="161"/>
      <c r="ET3" s="161"/>
      <c r="EU3" s="161"/>
      <c r="EV3" s="161"/>
      <c r="EW3" s="161"/>
      <c r="EX3" s="197">
        <v>43070</v>
      </c>
      <c r="EY3" s="198"/>
      <c r="EZ3" s="198"/>
      <c r="FA3" s="198"/>
      <c r="FB3" s="198"/>
      <c r="FC3" s="198"/>
      <c r="FD3" s="198"/>
      <c r="FE3" s="198"/>
    </row>
    <row r="4" spans="1:161" ht="36" customHeight="1">
      <c r="A4" s="182" t="s">
        <v>0</v>
      </c>
      <c r="B4" s="170" t="s">
        <v>1</v>
      </c>
      <c r="C4" s="170" t="s">
        <v>2</v>
      </c>
      <c r="D4" s="170" t="s">
        <v>1</v>
      </c>
      <c r="E4" s="170" t="s">
        <v>1</v>
      </c>
      <c r="F4" s="170" t="s">
        <v>2</v>
      </c>
      <c r="G4" s="170" t="s">
        <v>1</v>
      </c>
      <c r="H4" s="170" t="s">
        <v>2</v>
      </c>
      <c r="I4" s="170" t="s">
        <v>1</v>
      </c>
      <c r="J4" s="170" t="s">
        <v>2</v>
      </c>
      <c r="K4" s="170" t="s">
        <v>1</v>
      </c>
      <c r="L4" s="170" t="s">
        <v>2</v>
      </c>
      <c r="M4" s="170" t="s">
        <v>1</v>
      </c>
      <c r="N4" s="170" t="s">
        <v>2</v>
      </c>
      <c r="O4" s="170" t="s">
        <v>1</v>
      </c>
      <c r="P4" s="170" t="s">
        <v>2</v>
      </c>
      <c r="Q4" s="170" t="s">
        <v>1</v>
      </c>
      <c r="R4" s="170" t="s">
        <v>2</v>
      </c>
      <c r="S4" s="170" t="s">
        <v>1</v>
      </c>
      <c r="T4" s="170" t="s">
        <v>2</v>
      </c>
      <c r="U4" s="170" t="s">
        <v>1</v>
      </c>
      <c r="V4" s="170" t="s">
        <v>2</v>
      </c>
      <c r="W4" s="170" t="s">
        <v>1</v>
      </c>
      <c r="X4" s="170" t="s">
        <v>2</v>
      </c>
      <c r="Y4" s="170" t="s">
        <v>1</v>
      </c>
      <c r="Z4" s="170" t="s">
        <v>2</v>
      </c>
      <c r="AA4" s="170" t="s">
        <v>1</v>
      </c>
      <c r="AB4" s="170" t="s">
        <v>2</v>
      </c>
      <c r="AC4" s="170" t="s">
        <v>1</v>
      </c>
      <c r="AD4" s="170" t="s">
        <v>2</v>
      </c>
      <c r="AE4" s="170" t="s">
        <v>1</v>
      </c>
      <c r="AF4" s="170" t="s">
        <v>2</v>
      </c>
      <c r="AG4" s="170" t="s">
        <v>1</v>
      </c>
      <c r="AH4" s="170" t="s">
        <v>2</v>
      </c>
      <c r="AI4" s="170" t="s">
        <v>1</v>
      </c>
      <c r="AJ4" s="170" t="s">
        <v>2</v>
      </c>
      <c r="AK4" s="170" t="s">
        <v>1</v>
      </c>
      <c r="AL4" s="170" t="s">
        <v>2</v>
      </c>
      <c r="AM4" s="170" t="s">
        <v>1</v>
      </c>
      <c r="AN4" s="170" t="s">
        <v>2</v>
      </c>
      <c r="AO4" s="170" t="s">
        <v>1</v>
      </c>
      <c r="AP4" s="170" t="s">
        <v>2</v>
      </c>
      <c r="AQ4" s="170" t="s">
        <v>1</v>
      </c>
      <c r="AR4" s="170" t="s">
        <v>2</v>
      </c>
      <c r="AS4" s="170" t="s">
        <v>1</v>
      </c>
      <c r="AT4" s="170" t="s">
        <v>2</v>
      </c>
      <c r="AU4" s="170" t="s">
        <v>1</v>
      </c>
      <c r="AV4" s="170" t="s">
        <v>2</v>
      </c>
      <c r="AW4" s="170" t="s">
        <v>40</v>
      </c>
      <c r="AX4" s="170" t="s">
        <v>1</v>
      </c>
      <c r="AY4" s="170" t="s">
        <v>2</v>
      </c>
      <c r="AZ4" s="170" t="s">
        <v>1</v>
      </c>
      <c r="BA4" s="170" t="s">
        <v>2</v>
      </c>
      <c r="BB4" s="170" t="s">
        <v>37</v>
      </c>
      <c r="BC4" s="170" t="s">
        <v>38</v>
      </c>
      <c r="BD4" s="170" t="s">
        <v>39</v>
      </c>
      <c r="BE4" s="170" t="s">
        <v>40</v>
      </c>
      <c r="BF4" s="170" t="s">
        <v>1</v>
      </c>
      <c r="BG4" s="170" t="s">
        <v>2</v>
      </c>
      <c r="BH4" s="170" t="s">
        <v>1</v>
      </c>
      <c r="BI4" s="170" t="s">
        <v>2</v>
      </c>
      <c r="BJ4" s="170" t="s">
        <v>37</v>
      </c>
      <c r="BK4" s="170" t="s">
        <v>38</v>
      </c>
      <c r="BL4" s="170" t="s">
        <v>39</v>
      </c>
      <c r="BM4" s="170" t="s">
        <v>40</v>
      </c>
      <c r="BN4" s="162" t="s">
        <v>1</v>
      </c>
      <c r="BO4" s="162" t="s">
        <v>2</v>
      </c>
      <c r="BP4" s="162" t="s">
        <v>1</v>
      </c>
      <c r="BQ4" s="162" t="s">
        <v>2</v>
      </c>
      <c r="BR4" s="162" t="s">
        <v>37</v>
      </c>
      <c r="BS4" s="162" t="s">
        <v>38</v>
      </c>
      <c r="BT4" s="162" t="s">
        <v>39</v>
      </c>
      <c r="BU4" s="162" t="s">
        <v>40</v>
      </c>
      <c r="BV4" s="170" t="s">
        <v>1</v>
      </c>
      <c r="BW4" s="170" t="s">
        <v>2</v>
      </c>
      <c r="BX4" s="170" t="s">
        <v>1</v>
      </c>
      <c r="BY4" s="170" t="s">
        <v>2</v>
      </c>
      <c r="BZ4" s="170" t="s">
        <v>37</v>
      </c>
      <c r="CA4" s="170" t="s">
        <v>38</v>
      </c>
      <c r="CB4" s="170" t="s">
        <v>39</v>
      </c>
      <c r="CC4" s="170" t="s">
        <v>40</v>
      </c>
      <c r="CD4" s="170" t="s">
        <v>1</v>
      </c>
      <c r="CE4" s="170" t="s">
        <v>2</v>
      </c>
      <c r="CF4" s="170" t="s">
        <v>1</v>
      </c>
      <c r="CG4" s="170" t="s">
        <v>2</v>
      </c>
      <c r="CH4" s="170" t="s">
        <v>37</v>
      </c>
      <c r="CI4" s="170" t="s">
        <v>38</v>
      </c>
      <c r="CJ4" s="170" t="s">
        <v>39</v>
      </c>
      <c r="CK4" s="170" t="s">
        <v>40</v>
      </c>
      <c r="CL4" s="170" t="s">
        <v>1</v>
      </c>
      <c r="CM4" s="170" t="s">
        <v>2</v>
      </c>
      <c r="CN4" s="170" t="s">
        <v>1</v>
      </c>
      <c r="CO4" s="170" t="s">
        <v>2</v>
      </c>
      <c r="CP4" s="170" t="s">
        <v>37</v>
      </c>
      <c r="CQ4" s="170" t="s">
        <v>38</v>
      </c>
      <c r="CR4" s="170" t="s">
        <v>39</v>
      </c>
      <c r="CS4" s="170" t="s">
        <v>40</v>
      </c>
      <c r="CT4" s="195" t="s">
        <v>1</v>
      </c>
      <c r="CU4" s="195" t="s">
        <v>2</v>
      </c>
      <c r="CV4" s="195" t="s">
        <v>1</v>
      </c>
      <c r="CW4" s="195" t="s">
        <v>2</v>
      </c>
      <c r="CX4" s="195" t="s">
        <v>37</v>
      </c>
      <c r="CY4" s="195" t="s">
        <v>38</v>
      </c>
      <c r="CZ4" s="195" t="s">
        <v>39</v>
      </c>
      <c r="DA4" s="195" t="s">
        <v>40</v>
      </c>
      <c r="DB4" s="170" t="s">
        <v>1</v>
      </c>
      <c r="DC4" s="170" t="s">
        <v>2</v>
      </c>
      <c r="DD4" s="170" t="s">
        <v>1</v>
      </c>
      <c r="DE4" s="170" t="s">
        <v>2</v>
      </c>
      <c r="DF4" s="170" t="s">
        <v>37</v>
      </c>
      <c r="DG4" s="170" t="s">
        <v>38</v>
      </c>
      <c r="DH4" s="170" t="s">
        <v>39</v>
      </c>
      <c r="DI4" s="170" t="s">
        <v>40</v>
      </c>
      <c r="DJ4" s="163" t="s">
        <v>1</v>
      </c>
      <c r="DK4" s="163" t="s">
        <v>2</v>
      </c>
      <c r="DL4" s="163" t="s">
        <v>1</v>
      </c>
      <c r="DM4" s="163" t="s">
        <v>2</v>
      </c>
      <c r="DN4" s="163" t="s">
        <v>37</v>
      </c>
      <c r="DO4" s="177" t="s">
        <v>38</v>
      </c>
      <c r="DP4" s="177" t="s">
        <v>39</v>
      </c>
      <c r="DQ4" s="177" t="s">
        <v>40</v>
      </c>
      <c r="DR4" s="158" t="s">
        <v>1</v>
      </c>
      <c r="DS4" s="158" t="s">
        <v>2</v>
      </c>
      <c r="DT4" s="158" t="s">
        <v>1</v>
      </c>
      <c r="DU4" s="158" t="s">
        <v>2</v>
      </c>
      <c r="DV4" s="158" t="s">
        <v>37</v>
      </c>
      <c r="DW4" s="191" t="s">
        <v>38</v>
      </c>
      <c r="DX4" s="191" t="s">
        <v>39</v>
      </c>
      <c r="DY4" s="191" t="s">
        <v>40</v>
      </c>
      <c r="DZ4" s="154" t="s">
        <v>1</v>
      </c>
      <c r="EA4" s="154" t="s">
        <v>2</v>
      </c>
      <c r="EB4" s="154" t="s">
        <v>1</v>
      </c>
      <c r="EC4" s="154" t="s">
        <v>2</v>
      </c>
      <c r="ED4" s="154" t="s">
        <v>37</v>
      </c>
      <c r="EE4" s="164" t="s">
        <v>38</v>
      </c>
      <c r="EF4" s="164" t="s">
        <v>39</v>
      </c>
      <c r="EG4" s="164" t="s">
        <v>40</v>
      </c>
      <c r="EH4" s="153" t="s">
        <v>1</v>
      </c>
      <c r="EI4" s="153" t="s">
        <v>2</v>
      </c>
      <c r="EJ4" s="153" t="s">
        <v>1</v>
      </c>
      <c r="EK4" s="153" t="s">
        <v>2</v>
      </c>
      <c r="EL4" s="153" t="s">
        <v>37</v>
      </c>
      <c r="EM4" s="153" t="s">
        <v>38</v>
      </c>
      <c r="EN4" s="153" t="s">
        <v>39</v>
      </c>
      <c r="EO4" s="153" t="s">
        <v>40</v>
      </c>
      <c r="EP4" s="162" t="s">
        <v>1</v>
      </c>
      <c r="EQ4" s="162" t="s">
        <v>2</v>
      </c>
      <c r="ER4" s="162" t="s">
        <v>1</v>
      </c>
      <c r="ES4" s="162" t="s">
        <v>2</v>
      </c>
      <c r="ET4" s="162" t="s">
        <v>37</v>
      </c>
      <c r="EU4" s="162" t="s">
        <v>38</v>
      </c>
      <c r="EV4" s="80" t="s">
        <v>39</v>
      </c>
      <c r="EW4" s="80" t="s">
        <v>40</v>
      </c>
      <c r="EX4" s="176" t="s">
        <v>1</v>
      </c>
      <c r="EY4" s="176" t="s">
        <v>2</v>
      </c>
      <c r="EZ4" s="176" t="s">
        <v>1</v>
      </c>
      <c r="FA4" s="176" t="s">
        <v>2</v>
      </c>
      <c r="FB4" s="176" t="s">
        <v>37</v>
      </c>
      <c r="FC4" s="170" t="s">
        <v>38</v>
      </c>
      <c r="FD4" s="170" t="s">
        <v>39</v>
      </c>
      <c r="FE4" s="170" t="s">
        <v>40</v>
      </c>
    </row>
    <row r="5" spans="1:161" ht="15" customHeight="1">
      <c r="A5" s="18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96"/>
      <c r="CU5" s="196"/>
      <c r="CV5" s="196"/>
      <c r="CW5" s="196"/>
      <c r="CX5" s="196"/>
      <c r="CY5" s="196"/>
      <c r="CZ5" s="196"/>
      <c r="DA5" s="196"/>
      <c r="DB5" s="163"/>
      <c r="DC5" s="163"/>
      <c r="DD5" s="163"/>
      <c r="DE5" s="163"/>
      <c r="DF5" s="163"/>
      <c r="DG5" s="163"/>
      <c r="DH5" s="163"/>
      <c r="DI5" s="163"/>
      <c r="DJ5" s="176"/>
      <c r="DK5" s="176"/>
      <c r="DL5" s="176"/>
      <c r="DM5" s="176"/>
      <c r="DN5" s="176"/>
      <c r="DO5" s="163"/>
      <c r="DP5" s="163"/>
      <c r="DQ5" s="163"/>
      <c r="DR5" s="159"/>
      <c r="DS5" s="159"/>
      <c r="DT5" s="159"/>
      <c r="DU5" s="159"/>
      <c r="DV5" s="159"/>
      <c r="DW5" s="158"/>
      <c r="DX5" s="158"/>
      <c r="DY5" s="158"/>
      <c r="DZ5" s="166"/>
      <c r="EA5" s="166"/>
      <c r="EB5" s="166"/>
      <c r="EC5" s="166"/>
      <c r="ED5" s="166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63"/>
      <c r="EQ5" s="163"/>
      <c r="ER5" s="163"/>
      <c r="ES5" s="163"/>
      <c r="ET5" s="163"/>
      <c r="EU5" s="163"/>
      <c r="EV5" s="79"/>
      <c r="EW5" s="79"/>
      <c r="EX5" s="176"/>
      <c r="EY5" s="176"/>
      <c r="EZ5" s="176"/>
      <c r="FA5" s="176"/>
      <c r="FB5" s="176"/>
      <c r="FC5" s="163"/>
      <c r="FD5" s="163"/>
      <c r="FE5" s="163"/>
    </row>
    <row r="6" spans="1:161" ht="15" customHeight="1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/>
  <cols>
    <col min="1" max="1" width="32.453125" style="89" customWidth="1"/>
  </cols>
  <sheetData>
    <row r="1" spans="1:13" ht="18.5">
      <c r="A1" s="98"/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199" t="s">
        <v>49</v>
      </c>
      <c r="K1" s="200"/>
      <c r="L1" s="199" t="s">
        <v>50</v>
      </c>
      <c r="M1" s="200"/>
    </row>
    <row r="2" spans="1:13" ht="18.75" customHeight="1">
      <c r="A2" s="201" t="s">
        <v>0</v>
      </c>
      <c r="B2" s="203" t="s">
        <v>52</v>
      </c>
      <c r="C2" s="203"/>
      <c r="D2" s="203" t="s">
        <v>39</v>
      </c>
      <c r="E2" s="203"/>
      <c r="F2" s="203" t="s">
        <v>52</v>
      </c>
      <c r="G2" s="203"/>
      <c r="H2" s="203" t="s">
        <v>39</v>
      </c>
      <c r="I2" s="203"/>
      <c r="J2" s="203" t="s">
        <v>55</v>
      </c>
      <c r="K2" s="203" t="s">
        <v>2</v>
      </c>
      <c r="L2" s="203" t="s">
        <v>55</v>
      </c>
      <c r="M2" s="203" t="s">
        <v>2</v>
      </c>
    </row>
    <row r="3" spans="1:13" ht="111">
      <c r="A3" s="202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3"/>
      <c r="K3" s="203"/>
      <c r="L3" s="203"/>
      <c r="M3" s="203"/>
    </row>
    <row r="4" spans="1:13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>
      <c r="A1" s="104" t="s">
        <v>93</v>
      </c>
      <c r="B1" s="210" t="s">
        <v>49</v>
      </c>
      <c r="C1" s="210"/>
      <c r="D1" s="210"/>
      <c r="E1" s="210"/>
      <c r="F1" s="210" t="s">
        <v>50</v>
      </c>
      <c r="G1" s="210"/>
      <c r="H1" s="210"/>
      <c r="I1" s="210"/>
      <c r="J1" s="213" t="s">
        <v>94</v>
      </c>
      <c r="K1" s="214"/>
      <c r="L1" s="214"/>
      <c r="M1" s="215"/>
      <c r="N1" s="213" t="s">
        <v>51</v>
      </c>
      <c r="O1" s="214"/>
      <c r="P1" s="214"/>
      <c r="Q1" s="214"/>
      <c r="R1" s="214"/>
      <c r="S1" s="215"/>
      <c r="T1" s="208" t="s">
        <v>49</v>
      </c>
      <c r="U1" s="218"/>
      <c r="V1" s="208" t="s">
        <v>50</v>
      </c>
      <c r="W1" s="218"/>
      <c r="X1" s="211" t="s">
        <v>94</v>
      </c>
      <c r="Y1" s="212"/>
    </row>
    <row r="2" spans="1:25" ht="18.75" customHeight="1">
      <c r="A2" s="205" t="s">
        <v>0</v>
      </c>
      <c r="B2" s="207" t="s">
        <v>52</v>
      </c>
      <c r="C2" s="207"/>
      <c r="D2" s="207" t="s">
        <v>39</v>
      </c>
      <c r="E2" s="207"/>
      <c r="F2" s="207" t="s">
        <v>52</v>
      </c>
      <c r="G2" s="207"/>
      <c r="H2" s="207" t="s">
        <v>39</v>
      </c>
      <c r="I2" s="207"/>
      <c r="J2" s="208" t="s">
        <v>95</v>
      </c>
      <c r="K2" s="209"/>
      <c r="L2" s="208" t="s">
        <v>53</v>
      </c>
      <c r="M2" s="209"/>
      <c r="N2" s="216" t="s">
        <v>37</v>
      </c>
      <c r="O2" s="216" t="s">
        <v>38</v>
      </c>
      <c r="P2" s="216" t="s">
        <v>39</v>
      </c>
      <c r="Q2" s="216" t="s">
        <v>54</v>
      </c>
      <c r="R2" s="216" t="s">
        <v>53</v>
      </c>
      <c r="S2" s="216" t="s">
        <v>40</v>
      </c>
      <c r="T2" s="207" t="s">
        <v>55</v>
      </c>
      <c r="U2" s="207" t="s">
        <v>2</v>
      </c>
      <c r="V2" s="207" t="s">
        <v>55</v>
      </c>
      <c r="W2" s="207" t="s">
        <v>2</v>
      </c>
      <c r="X2" s="216" t="s">
        <v>96</v>
      </c>
      <c r="Y2" s="216" t="s">
        <v>97</v>
      </c>
    </row>
    <row r="3" spans="1:25" ht="111">
      <c r="A3" s="206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7"/>
      <c r="O3" s="217"/>
      <c r="P3" s="217"/>
      <c r="Q3" s="217"/>
      <c r="R3" s="217"/>
      <c r="S3" s="217"/>
      <c r="T3" s="207"/>
      <c r="U3" s="207"/>
      <c r="V3" s="207"/>
      <c r="W3" s="207"/>
      <c r="X3" s="219"/>
      <c r="Y3" s="219"/>
    </row>
    <row r="4" spans="1:25" s="88" customFormat="1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8">
        <v>43831</v>
      </c>
      <c r="N1" s="128">
        <v>43862</v>
      </c>
      <c r="O1" s="128">
        <v>43891</v>
      </c>
      <c r="P1" s="128">
        <v>43922</v>
      </c>
      <c r="Q1" s="128">
        <v>43952</v>
      </c>
      <c r="R1" s="128">
        <v>43983</v>
      </c>
      <c r="S1" s="128">
        <v>44013</v>
      </c>
    </row>
    <row r="2" spans="1:19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9">
        <v>830</v>
      </c>
      <c r="N2" s="129">
        <v>726</v>
      </c>
      <c r="O2" s="129">
        <v>664</v>
      </c>
      <c r="P2" s="129">
        <v>395</v>
      </c>
      <c r="Q2" s="129">
        <v>161</v>
      </c>
      <c r="R2" s="129">
        <v>571</v>
      </c>
      <c r="S2" s="131">
        <v>651</v>
      </c>
    </row>
    <row r="3" spans="1:19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9">
        <v>779</v>
      </c>
      <c r="N3" s="129">
        <v>699</v>
      </c>
      <c r="O3" s="129">
        <v>674</v>
      </c>
      <c r="P3" s="129">
        <v>589</v>
      </c>
      <c r="Q3" s="129">
        <v>232</v>
      </c>
      <c r="R3" s="129">
        <v>577</v>
      </c>
      <c r="S3" s="131">
        <v>741</v>
      </c>
    </row>
    <row r="4" spans="1:19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9">
        <v>1021</v>
      </c>
      <c r="N4" s="129">
        <v>1012</v>
      </c>
      <c r="O4" s="129">
        <v>856</v>
      </c>
      <c r="P4" s="129">
        <v>471</v>
      </c>
      <c r="Q4" s="129">
        <v>167</v>
      </c>
      <c r="R4" s="129">
        <v>621</v>
      </c>
      <c r="S4" s="131">
        <v>738</v>
      </c>
    </row>
    <row r="5" spans="1:19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9">
        <v>227</v>
      </c>
      <c r="N5" s="129">
        <v>221</v>
      </c>
      <c r="O5" s="129">
        <v>205</v>
      </c>
      <c r="P5" s="129">
        <v>132</v>
      </c>
      <c r="Q5" s="129">
        <v>74</v>
      </c>
      <c r="R5" s="129">
        <v>179</v>
      </c>
      <c r="S5" s="131">
        <v>248</v>
      </c>
    </row>
    <row r="6" spans="1:19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9">
        <v>595</v>
      </c>
      <c r="N6" s="129">
        <v>554</v>
      </c>
      <c r="O6" s="129">
        <v>405</v>
      </c>
      <c r="P6" s="129">
        <v>218</v>
      </c>
      <c r="Q6" s="129">
        <v>144</v>
      </c>
      <c r="R6" s="129">
        <v>250</v>
      </c>
      <c r="S6" s="131">
        <v>463</v>
      </c>
    </row>
    <row r="7" spans="1:19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9">
        <v>682</v>
      </c>
      <c r="N7" s="129">
        <v>638</v>
      </c>
      <c r="O7" s="129">
        <v>531</v>
      </c>
      <c r="P7" s="129">
        <v>198</v>
      </c>
      <c r="Q7" s="129">
        <v>141</v>
      </c>
      <c r="R7" s="129">
        <v>462</v>
      </c>
      <c r="S7" s="132">
        <v>494</v>
      </c>
    </row>
    <row r="8" spans="1:19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9">
        <v>673</v>
      </c>
      <c r="N8" s="129">
        <v>613</v>
      </c>
      <c r="O8" s="129">
        <v>588</v>
      </c>
      <c r="P8" s="129">
        <v>383</v>
      </c>
      <c r="Q8" s="129">
        <v>200</v>
      </c>
      <c r="R8" s="129">
        <v>349</v>
      </c>
      <c r="S8" s="131">
        <v>936</v>
      </c>
    </row>
    <row r="9" spans="1:19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9">
        <v>782</v>
      </c>
      <c r="N9" s="129">
        <v>725</v>
      </c>
      <c r="O9" s="129">
        <v>646</v>
      </c>
      <c r="P9" s="129">
        <v>373</v>
      </c>
      <c r="Q9" s="129">
        <v>202</v>
      </c>
      <c r="R9" s="129">
        <v>619</v>
      </c>
      <c r="S9" s="131">
        <v>685</v>
      </c>
    </row>
    <row r="10" spans="1:19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15</v>
      </c>
      <c r="R10" s="129">
        <v>0</v>
      </c>
      <c r="S10" s="131">
        <v>0</v>
      </c>
    </row>
    <row r="11" spans="1:19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9">
        <v>851</v>
      </c>
      <c r="N11" s="129">
        <v>748</v>
      </c>
      <c r="O11" s="129">
        <v>695</v>
      </c>
      <c r="P11" s="129">
        <v>448</v>
      </c>
      <c r="Q11" s="129">
        <v>219</v>
      </c>
      <c r="R11" s="129">
        <v>537</v>
      </c>
      <c r="S11" s="131">
        <v>619</v>
      </c>
    </row>
    <row r="12" spans="1:19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9">
        <v>839</v>
      </c>
      <c r="N12" s="129">
        <v>749</v>
      </c>
      <c r="O12" s="129">
        <v>405</v>
      </c>
      <c r="P12" s="129">
        <v>0</v>
      </c>
      <c r="Q12" s="129">
        <v>41</v>
      </c>
      <c r="R12" s="129">
        <v>0</v>
      </c>
      <c r="S12" s="132">
        <v>434</v>
      </c>
    </row>
    <row r="13" spans="1:19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9">
        <v>808</v>
      </c>
      <c r="N13" s="129">
        <v>763</v>
      </c>
      <c r="O13" s="129">
        <v>706</v>
      </c>
      <c r="P13" s="129">
        <v>442</v>
      </c>
      <c r="Q13" s="129">
        <v>225</v>
      </c>
      <c r="R13" s="129">
        <v>551</v>
      </c>
      <c r="S13" s="131">
        <v>589</v>
      </c>
    </row>
    <row r="14" spans="1:19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9">
        <v>519</v>
      </c>
      <c r="N14" s="129">
        <v>490</v>
      </c>
      <c r="O14" s="129">
        <v>352</v>
      </c>
      <c r="P14" s="129">
        <v>179</v>
      </c>
      <c r="Q14" s="129">
        <v>132</v>
      </c>
      <c r="R14" s="129">
        <v>363</v>
      </c>
      <c r="S14" s="131">
        <v>473</v>
      </c>
    </row>
    <row r="15" spans="1:19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9">
        <v>832</v>
      </c>
      <c r="N15" s="129">
        <v>798</v>
      </c>
      <c r="O15" s="129">
        <v>513</v>
      </c>
      <c r="P15" s="129">
        <v>232</v>
      </c>
      <c r="Q15" s="129">
        <v>155</v>
      </c>
      <c r="R15" s="129">
        <v>536</v>
      </c>
      <c r="S15" s="131">
        <v>840</v>
      </c>
    </row>
    <row r="16" spans="1:19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9">
        <v>891</v>
      </c>
      <c r="N16" s="129">
        <v>826</v>
      </c>
      <c r="O16" s="129">
        <v>885</v>
      </c>
      <c r="P16" s="129">
        <v>566</v>
      </c>
      <c r="Q16" s="129">
        <v>283</v>
      </c>
      <c r="R16" s="129">
        <v>742</v>
      </c>
      <c r="S16" s="131">
        <v>814</v>
      </c>
    </row>
    <row r="17" spans="1:19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9">
        <v>529</v>
      </c>
      <c r="N17" s="129">
        <v>481</v>
      </c>
      <c r="O17" s="129">
        <v>359</v>
      </c>
      <c r="P17" s="129">
        <v>237</v>
      </c>
      <c r="Q17" s="129">
        <v>136</v>
      </c>
      <c r="R17" s="129">
        <v>461</v>
      </c>
      <c r="S17" s="131">
        <v>557</v>
      </c>
    </row>
    <row r="18" spans="1:19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9">
        <v>94</v>
      </c>
      <c r="N18" s="129">
        <v>101</v>
      </c>
      <c r="O18" s="129">
        <v>55</v>
      </c>
      <c r="P18" s="129">
        <v>0</v>
      </c>
      <c r="Q18" s="129">
        <v>16</v>
      </c>
      <c r="R18" s="129">
        <v>0</v>
      </c>
      <c r="S18" s="131">
        <v>0</v>
      </c>
    </row>
    <row r="19" spans="1:19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9">
        <v>726</v>
      </c>
      <c r="N19" s="129">
        <v>764</v>
      </c>
      <c r="O19" s="129">
        <v>709</v>
      </c>
      <c r="P19" s="129">
        <v>308</v>
      </c>
      <c r="Q19" s="129">
        <v>107</v>
      </c>
      <c r="R19" s="129">
        <v>287</v>
      </c>
      <c r="S19" s="132">
        <v>621</v>
      </c>
    </row>
    <row r="20" spans="1:19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9">
        <v>325</v>
      </c>
      <c r="N20" s="129">
        <v>330</v>
      </c>
      <c r="O20" s="129">
        <v>381</v>
      </c>
      <c r="P20" s="129">
        <v>367</v>
      </c>
      <c r="Q20" s="129">
        <v>150</v>
      </c>
      <c r="R20" s="129">
        <v>382</v>
      </c>
      <c r="S20" s="131">
        <v>434</v>
      </c>
    </row>
    <row r="21" spans="1:19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9">
        <v>909</v>
      </c>
      <c r="N21" s="129">
        <v>866</v>
      </c>
      <c r="O21" s="129">
        <v>803</v>
      </c>
      <c r="P21" s="129">
        <v>428</v>
      </c>
      <c r="Q21" s="129">
        <v>214</v>
      </c>
      <c r="R21" s="129">
        <v>608</v>
      </c>
      <c r="S21" s="131">
        <v>804</v>
      </c>
    </row>
    <row r="22" spans="1:19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9">
        <v>967</v>
      </c>
      <c r="N22" s="129">
        <v>929</v>
      </c>
      <c r="O22" s="129">
        <v>832</v>
      </c>
      <c r="P22" s="129">
        <v>336</v>
      </c>
      <c r="Q22" s="129">
        <v>145</v>
      </c>
      <c r="R22" s="129">
        <v>514</v>
      </c>
      <c r="S22" s="131">
        <v>708</v>
      </c>
    </row>
    <row r="23" spans="1:19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9">
        <v>855</v>
      </c>
      <c r="N23" s="129">
        <v>779</v>
      </c>
      <c r="O23" s="129">
        <v>746</v>
      </c>
      <c r="P23" s="129">
        <v>406</v>
      </c>
      <c r="Q23" s="129">
        <v>44</v>
      </c>
      <c r="R23" s="129">
        <v>493</v>
      </c>
      <c r="S23" s="131">
        <v>440</v>
      </c>
    </row>
    <row r="24" spans="1:19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9">
        <v>461</v>
      </c>
      <c r="N24" s="129">
        <v>388</v>
      </c>
      <c r="O24" s="129">
        <v>247</v>
      </c>
      <c r="P24" s="129">
        <v>147</v>
      </c>
      <c r="Q24" s="129">
        <v>113</v>
      </c>
      <c r="R24" s="129">
        <v>274</v>
      </c>
      <c r="S24" s="131">
        <v>585</v>
      </c>
    </row>
    <row r="25" spans="1:19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9">
        <v>632</v>
      </c>
      <c r="N25" s="129">
        <v>580</v>
      </c>
      <c r="O25" s="129">
        <v>450</v>
      </c>
      <c r="P25" s="129">
        <v>355</v>
      </c>
      <c r="Q25" s="129">
        <v>176</v>
      </c>
      <c r="R25" s="129">
        <v>416</v>
      </c>
      <c r="S25" s="131">
        <v>620</v>
      </c>
    </row>
    <row r="26" spans="1:19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10</v>
      </c>
      <c r="R26" s="129">
        <v>0</v>
      </c>
      <c r="S26" s="131">
        <v>0</v>
      </c>
    </row>
    <row r="27" spans="1:19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9">
        <v>729</v>
      </c>
      <c r="N27" s="129">
        <v>671</v>
      </c>
      <c r="O27" s="129">
        <v>522</v>
      </c>
      <c r="P27" s="129">
        <v>314</v>
      </c>
      <c r="Q27" s="129">
        <v>93</v>
      </c>
      <c r="R27" s="129">
        <v>486</v>
      </c>
      <c r="S27" s="131">
        <v>624</v>
      </c>
    </row>
    <row r="28" spans="1:19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9">
        <v>665</v>
      </c>
      <c r="N28" s="129">
        <v>613</v>
      </c>
      <c r="O28" s="129">
        <v>571</v>
      </c>
      <c r="P28" s="129">
        <v>180</v>
      </c>
      <c r="Q28" s="129">
        <v>121</v>
      </c>
      <c r="R28" s="129">
        <v>368</v>
      </c>
      <c r="S28" s="131">
        <v>495</v>
      </c>
    </row>
    <row r="29" spans="1:19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9">
        <v>343</v>
      </c>
      <c r="N29" s="129">
        <v>291</v>
      </c>
      <c r="O29" s="129">
        <v>277</v>
      </c>
      <c r="P29" s="129">
        <v>359</v>
      </c>
      <c r="Q29" s="129">
        <v>138</v>
      </c>
      <c r="R29" s="129">
        <v>351</v>
      </c>
      <c r="S29" s="132">
        <v>343</v>
      </c>
    </row>
    <row r="30" spans="1:19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9">
        <v>374</v>
      </c>
      <c r="N30" s="129">
        <v>411</v>
      </c>
      <c r="O30" s="129">
        <v>350</v>
      </c>
      <c r="P30" s="129">
        <v>362</v>
      </c>
      <c r="Q30" s="129">
        <v>101</v>
      </c>
      <c r="R30" s="129">
        <v>237</v>
      </c>
      <c r="S30" s="133">
        <v>185</v>
      </c>
    </row>
    <row r="31" spans="1:19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9">
        <v>658</v>
      </c>
      <c r="N31" s="129">
        <v>613</v>
      </c>
      <c r="O31" s="129">
        <v>580</v>
      </c>
      <c r="P31" s="129">
        <v>525</v>
      </c>
      <c r="Q31" s="129">
        <v>165</v>
      </c>
      <c r="R31" s="129">
        <v>409</v>
      </c>
      <c r="S31" s="131">
        <v>2476</v>
      </c>
    </row>
    <row r="32" spans="1:19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9">
        <v>208</v>
      </c>
      <c r="N32" s="129">
        <v>185</v>
      </c>
      <c r="O32" s="129">
        <v>199</v>
      </c>
      <c r="P32" s="129">
        <v>177</v>
      </c>
      <c r="Q32" s="129">
        <v>62</v>
      </c>
      <c r="R32" s="129">
        <v>145</v>
      </c>
      <c r="S32" s="130">
        <v>1394</v>
      </c>
    </row>
    <row r="33" spans="1:19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9">
        <v>35</v>
      </c>
      <c r="N33" s="129">
        <v>44</v>
      </c>
      <c r="O33" s="129">
        <v>42</v>
      </c>
      <c r="P33" s="129">
        <v>10</v>
      </c>
      <c r="Q33" s="129">
        <v>1</v>
      </c>
      <c r="R33" s="129">
        <v>1</v>
      </c>
      <c r="S33" s="131">
        <v>0</v>
      </c>
    </row>
    <row r="34" spans="1:19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1</v>
      </c>
      <c r="R34" s="129">
        <v>0</v>
      </c>
      <c r="S34" s="131">
        <v>0</v>
      </c>
    </row>
    <row r="35" spans="1:19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5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9">
        <v>37</v>
      </c>
      <c r="N35" s="129">
        <v>48</v>
      </c>
      <c r="O35" s="129">
        <v>19</v>
      </c>
      <c r="P35" s="129">
        <v>7</v>
      </c>
      <c r="Q35" s="129">
        <v>1</v>
      </c>
      <c r="R35" s="129">
        <v>1</v>
      </c>
      <c r="S35" s="131">
        <v>0</v>
      </c>
    </row>
    <row r="36" spans="1:19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5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9">
        <v>2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31"/>
    </row>
    <row r="37" spans="1:19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/>
  <cols>
    <col min="1" max="1" width="17.90625" customWidth="1"/>
  </cols>
  <sheetData>
    <row r="1" spans="1:13" ht="18.5"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220" t="s">
        <v>49</v>
      </c>
      <c r="K1" s="200"/>
      <c r="L1" s="220" t="s">
        <v>50</v>
      </c>
      <c r="M1" s="200"/>
    </row>
    <row r="2" spans="1:13" ht="18.5">
      <c r="B2" s="221" t="s">
        <v>52</v>
      </c>
      <c r="C2" s="221"/>
      <c r="D2" s="221" t="s">
        <v>39</v>
      </c>
      <c r="E2" s="221"/>
      <c r="F2" s="221" t="s">
        <v>52</v>
      </c>
      <c r="G2" s="221"/>
      <c r="H2" s="221" t="s">
        <v>39</v>
      </c>
      <c r="I2" s="221"/>
      <c r="J2" s="221" t="s">
        <v>55</v>
      </c>
      <c r="K2" s="221" t="s">
        <v>2</v>
      </c>
      <c r="L2" s="221" t="s">
        <v>55</v>
      </c>
      <c r="M2" s="221" t="s">
        <v>2</v>
      </c>
    </row>
    <row r="3" spans="1:13" s="119" customFormat="1" ht="111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21"/>
      <c r="K3" s="221"/>
      <c r="L3" s="221"/>
      <c r="M3" s="221"/>
    </row>
    <row r="4" spans="1:13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>
      <c r="A5" s="123" t="s">
        <v>104</v>
      </c>
      <c r="B5" s="126">
        <v>4276.5</v>
      </c>
      <c r="C5" s="126">
        <v>4240.5</v>
      </c>
      <c r="D5" s="126">
        <v>2055</v>
      </c>
      <c r="E5" s="126">
        <v>1588.25</v>
      </c>
      <c r="F5" s="126">
        <v>3960</v>
      </c>
      <c r="G5" s="126">
        <v>4239.75</v>
      </c>
      <c r="H5" s="126">
        <v>1440</v>
      </c>
      <c r="I5" s="126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>
      <c r="A6" s="123" t="s">
        <v>105</v>
      </c>
      <c r="B6" s="127"/>
      <c r="C6" s="127"/>
      <c r="D6" s="127"/>
      <c r="E6" s="127"/>
      <c r="F6" s="127">
        <v>4092</v>
      </c>
      <c r="G6" s="127"/>
      <c r="H6" s="127">
        <v>1488</v>
      </c>
      <c r="I6" s="127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/>
  <cols>
    <col min="2" max="2" width="13.54296875" customWidth="1"/>
  </cols>
  <sheetData>
    <row r="2" spans="2:3">
      <c r="B2" t="s">
        <v>98</v>
      </c>
      <c r="C2" s="117">
        <v>0.75</v>
      </c>
    </row>
    <row r="3" spans="2:3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topLeftCell="R1" zoomScale="64" workbookViewId="0">
      <selection activeCell="AO9" sqref="AO9"/>
    </sheetView>
  </sheetViews>
  <sheetFormatPr defaultRowHeight="14.5"/>
  <cols>
    <col min="1" max="1" width="36.54296875" style="89" customWidth="1"/>
    <col min="2" max="3" width="26.54296875" style="140" customWidth="1"/>
    <col min="4" max="12" width="9.6328125" customWidth="1"/>
    <col min="13" max="13" width="9.54296875" customWidth="1"/>
    <col min="14" max="23" width="9.08984375" customWidth="1"/>
    <col min="24" max="28" width="8.6328125" customWidth="1"/>
    <col min="29" max="29" width="10.6328125" customWidth="1"/>
    <col min="30" max="42" width="8.6328125" customWidth="1"/>
    <col min="43" max="43" width="11.6328125" customWidth="1"/>
    <col min="44" max="46" width="8.6328125" customWidth="1"/>
    <col min="47" max="48" width="11" customWidth="1"/>
  </cols>
  <sheetData>
    <row r="1" spans="1:46" s="136" customFormat="1" ht="12">
      <c r="A1" s="135"/>
      <c r="B1" s="138"/>
      <c r="C1" s="138"/>
      <c r="D1" s="231" t="s">
        <v>49</v>
      </c>
      <c r="E1" s="232"/>
      <c r="F1" s="232"/>
      <c r="G1" s="232"/>
      <c r="H1" s="232"/>
      <c r="I1" s="232"/>
      <c r="J1" s="232"/>
      <c r="K1" s="233"/>
      <c r="L1" s="231" t="s">
        <v>50</v>
      </c>
      <c r="M1" s="232"/>
      <c r="N1" s="232"/>
      <c r="O1" s="232"/>
      <c r="P1" s="232"/>
      <c r="Q1" s="232"/>
      <c r="R1" s="232"/>
      <c r="S1" s="233"/>
      <c r="T1" s="231" t="s">
        <v>94</v>
      </c>
      <c r="U1" s="238"/>
      <c r="V1" s="238"/>
      <c r="W1" s="236"/>
      <c r="X1" s="239" t="s">
        <v>51</v>
      </c>
      <c r="Y1" s="239"/>
      <c r="Z1" s="239"/>
      <c r="AA1" s="239"/>
      <c r="AB1" s="239"/>
      <c r="AC1" s="239"/>
      <c r="AD1" s="239"/>
      <c r="AE1" s="239"/>
      <c r="AF1" s="225" t="s">
        <v>49</v>
      </c>
      <c r="AG1" s="240"/>
      <c r="AH1" s="240"/>
      <c r="AI1" s="226"/>
      <c r="AJ1" s="225" t="s">
        <v>50</v>
      </c>
      <c r="AK1" s="240"/>
      <c r="AL1" s="240"/>
      <c r="AM1" s="226"/>
      <c r="AN1" s="235" t="s">
        <v>94</v>
      </c>
      <c r="AO1" s="236"/>
      <c r="AQ1" s="222" t="s">
        <v>49</v>
      </c>
      <c r="AR1" s="223"/>
      <c r="AS1" s="222" t="s">
        <v>50</v>
      </c>
      <c r="AT1" s="223"/>
    </row>
    <row r="2" spans="1:46" s="136" customFormat="1" ht="12">
      <c r="A2" s="229" t="s">
        <v>0</v>
      </c>
      <c r="B2" s="138"/>
      <c r="C2" s="138"/>
      <c r="D2" s="234" t="s">
        <v>52</v>
      </c>
      <c r="E2" s="234"/>
      <c r="F2" s="234" t="s">
        <v>39</v>
      </c>
      <c r="G2" s="234"/>
      <c r="H2" s="225" t="s">
        <v>101</v>
      </c>
      <c r="I2" s="226"/>
      <c r="J2" s="225" t="s">
        <v>102</v>
      </c>
      <c r="K2" s="226"/>
      <c r="L2" s="234" t="s">
        <v>52</v>
      </c>
      <c r="M2" s="234"/>
      <c r="N2" s="234" t="s">
        <v>39</v>
      </c>
      <c r="O2" s="234"/>
      <c r="P2" s="225" t="s">
        <v>101</v>
      </c>
      <c r="Q2" s="226"/>
      <c r="R2" s="225" t="s">
        <v>102</v>
      </c>
      <c r="S2" s="226"/>
      <c r="T2" s="225" t="s">
        <v>95</v>
      </c>
      <c r="U2" s="236"/>
      <c r="V2" s="225" t="s">
        <v>53</v>
      </c>
      <c r="W2" s="236"/>
      <c r="X2" s="234" t="s">
        <v>37</v>
      </c>
      <c r="Y2" s="227" t="s">
        <v>38</v>
      </c>
      <c r="Z2" s="227" t="s">
        <v>39</v>
      </c>
      <c r="AA2" s="227" t="s">
        <v>101</v>
      </c>
      <c r="AB2" s="227" t="s">
        <v>102</v>
      </c>
      <c r="AC2" s="227" t="s">
        <v>54</v>
      </c>
      <c r="AD2" s="227" t="s">
        <v>53</v>
      </c>
      <c r="AE2" s="227" t="s">
        <v>40</v>
      </c>
      <c r="AF2" s="234" t="s">
        <v>55</v>
      </c>
      <c r="AG2" s="234" t="s">
        <v>2</v>
      </c>
      <c r="AH2" s="227" t="s">
        <v>101</v>
      </c>
      <c r="AI2" s="227" t="s">
        <v>102</v>
      </c>
      <c r="AJ2" s="234" t="s">
        <v>55</v>
      </c>
      <c r="AK2" s="234" t="s">
        <v>2</v>
      </c>
      <c r="AL2" s="227" t="s">
        <v>101</v>
      </c>
      <c r="AM2" s="227" t="s">
        <v>102</v>
      </c>
      <c r="AN2" s="227" t="s">
        <v>96</v>
      </c>
      <c r="AO2" s="227" t="s">
        <v>97</v>
      </c>
      <c r="AQ2" s="224" t="s">
        <v>55</v>
      </c>
      <c r="AR2" s="224" t="s">
        <v>2</v>
      </c>
      <c r="AS2" s="224" t="s">
        <v>55</v>
      </c>
      <c r="AT2" s="224" t="s">
        <v>2</v>
      </c>
    </row>
    <row r="3" spans="1:46" s="136" customFormat="1" ht="48">
      <c r="A3" s="230"/>
      <c r="B3" s="139" t="s">
        <v>100</v>
      </c>
      <c r="C3" s="139"/>
      <c r="D3" s="137" t="s">
        <v>56</v>
      </c>
      <c r="E3" s="137" t="s">
        <v>57</v>
      </c>
      <c r="F3" s="137" t="s">
        <v>56</v>
      </c>
      <c r="G3" s="137" t="s">
        <v>57</v>
      </c>
      <c r="H3" s="137" t="s">
        <v>56</v>
      </c>
      <c r="I3" s="137" t="s">
        <v>57</v>
      </c>
      <c r="J3" s="137" t="s">
        <v>56</v>
      </c>
      <c r="K3" s="137" t="s">
        <v>57</v>
      </c>
      <c r="L3" s="137" t="s">
        <v>56</v>
      </c>
      <c r="M3" s="137" t="s">
        <v>57</v>
      </c>
      <c r="N3" s="137" t="s">
        <v>56</v>
      </c>
      <c r="O3" s="137" t="s">
        <v>57</v>
      </c>
      <c r="P3" s="137" t="s">
        <v>56</v>
      </c>
      <c r="Q3" s="137" t="s">
        <v>57</v>
      </c>
      <c r="R3" s="137" t="s">
        <v>56</v>
      </c>
      <c r="S3" s="137" t="s">
        <v>57</v>
      </c>
      <c r="T3" s="137" t="s">
        <v>56</v>
      </c>
      <c r="U3" s="137" t="s">
        <v>57</v>
      </c>
      <c r="V3" s="137" t="s">
        <v>56</v>
      </c>
      <c r="W3" s="137" t="s">
        <v>57</v>
      </c>
      <c r="X3" s="234"/>
      <c r="Y3" s="228"/>
      <c r="Z3" s="228"/>
      <c r="AA3" s="228"/>
      <c r="AB3" s="228"/>
      <c r="AC3" s="241"/>
      <c r="AD3" s="228"/>
      <c r="AE3" s="228"/>
      <c r="AF3" s="234"/>
      <c r="AG3" s="234"/>
      <c r="AH3" s="228"/>
      <c r="AI3" s="228"/>
      <c r="AJ3" s="234"/>
      <c r="AK3" s="234"/>
      <c r="AL3" s="228"/>
      <c r="AM3" s="228"/>
      <c r="AN3" s="237"/>
      <c r="AO3" s="237"/>
      <c r="AQ3" s="224"/>
      <c r="AR3" s="224"/>
      <c r="AS3" s="224"/>
      <c r="AT3" s="224"/>
    </row>
    <row r="4" spans="1:46">
      <c r="A4" s="134" t="s">
        <v>3</v>
      </c>
      <c r="B4" s="143" t="s">
        <v>106</v>
      </c>
      <c r="C4" s="143"/>
      <c r="D4" s="141">
        <v>2129.5</v>
      </c>
      <c r="E4" s="141">
        <v>1916.5</v>
      </c>
      <c r="F4" s="141">
        <v>1459.29</v>
      </c>
      <c r="G4" s="141">
        <v>1335.75</v>
      </c>
      <c r="H4" s="141">
        <v>0</v>
      </c>
      <c r="I4" s="141">
        <v>79.5</v>
      </c>
      <c r="J4" s="141">
        <v>93.21</v>
      </c>
      <c r="K4" s="144">
        <v>128</v>
      </c>
      <c r="L4" s="142">
        <v>1488</v>
      </c>
      <c r="M4" s="141">
        <v>1386.25</v>
      </c>
      <c r="N4" s="141">
        <v>1053.32</v>
      </c>
      <c r="O4" s="141">
        <v>1002</v>
      </c>
      <c r="P4" s="141">
        <v>0</v>
      </c>
      <c r="Q4" s="141">
        <v>24</v>
      </c>
      <c r="R4" s="141">
        <v>62.68</v>
      </c>
      <c r="S4" s="141">
        <v>24</v>
      </c>
      <c r="T4" s="141">
        <v>0</v>
      </c>
      <c r="U4" s="141">
        <v>0</v>
      </c>
      <c r="V4" s="141">
        <v>0</v>
      </c>
      <c r="W4" s="141">
        <v>0</v>
      </c>
      <c r="X4" s="141">
        <v>573</v>
      </c>
      <c r="Y4" s="147">
        <f t="shared" ref="Y4:Y31" si="0">IFERROR(SUM(E4+M4)/X4,)</f>
        <v>5.7639616055846421</v>
      </c>
      <c r="Z4" s="147">
        <f t="shared" ref="Z4:Z31" si="1">IFERROR(SUM(G4+O4)/X4,0)</f>
        <v>4.079842931937173</v>
      </c>
      <c r="AA4" s="147">
        <f t="shared" ref="AA4:AA31" si="2">IFERROR(SUM(I4+Q4)/X4,0)</f>
        <v>0.1806282722513089</v>
      </c>
      <c r="AB4" s="147">
        <f t="shared" ref="AB4:AB31" si="3">IFERROR(SUM(K4+S4)/X4,)</f>
        <v>0.26527050610820246</v>
      </c>
      <c r="AC4" s="147">
        <f>IFERROR(SUM(U4)/X4,0)</f>
        <v>0</v>
      </c>
      <c r="AD4" s="148">
        <f>IFERROR(SUM(W4)/X4,)</f>
        <v>0</v>
      </c>
      <c r="AE4" s="149">
        <f t="shared" ref="AE4:AE31" si="4">SUM(Y4:AD4)</f>
        <v>10.289703315881326</v>
      </c>
      <c r="AF4" s="150">
        <f t="shared" ref="AF4:AF31" si="5">IFERROR((E4)/D4,0)</f>
        <v>0.89997652030993192</v>
      </c>
      <c r="AG4" s="150">
        <f t="shared" ref="AG4:AG31" si="6">IFERROR((G4/F4),0)</f>
        <v>0.91534239253335525</v>
      </c>
      <c r="AH4" s="150">
        <f t="shared" ref="AH4:AH31" si="7">IFERROR((I4/H4),0)</f>
        <v>0</v>
      </c>
      <c r="AI4" s="150">
        <f t="shared" ref="AI4:AI14" si="8">IFERROR((K4/J4),0)</f>
        <v>1.3732432142473985</v>
      </c>
      <c r="AJ4" s="150">
        <f t="shared" ref="AJ4:AJ14" si="9">IFERROR((M4/L4),)</f>
        <v>0.931619623655914</v>
      </c>
      <c r="AK4" s="150">
        <f t="shared" ref="AK4:AK14" si="10">IFERROR((O4/N4),0)</f>
        <v>0.95127786427676309</v>
      </c>
      <c r="AL4" s="150">
        <f t="shared" ref="AL4:AL31" si="11">IFERROR((P4/Q4),0)</f>
        <v>0</v>
      </c>
      <c r="AM4" s="150">
        <f t="shared" ref="AM4:AM31" si="12">IFERROR((S4/R4),)</f>
        <v>0.38289725590299939</v>
      </c>
      <c r="AN4" s="150">
        <f>IFERROR((U4/T4),)</f>
        <v>0</v>
      </c>
      <c r="AO4" s="150">
        <f>IFERROR((W4/V4),0)</f>
        <v>0</v>
      </c>
      <c r="AQ4" s="124">
        <f t="shared" ref="AQ4:AQ31" si="13">IFERROR(SUM(E4+I4)/(D4+H4),0)</f>
        <v>0.93730922751819679</v>
      </c>
      <c r="AR4" s="124">
        <f t="shared" ref="AR4:AR31" si="14">IFERROR(SUM(G4+K4)/(F4+J4),0)</f>
        <v>0.94283413848631237</v>
      </c>
      <c r="AS4" s="124">
        <f t="shared" ref="AS4:AS31" si="15">IFERROR(SUM(M4+Q4)/(L4+P4),0)</f>
        <v>0.9477486559139785</v>
      </c>
      <c r="AT4" s="124">
        <f t="shared" ref="AT4:AT31" si="16">IFERROR(SUM(O4+S4)/(N4+R4),0)</f>
        <v>0.91935483870967738</v>
      </c>
    </row>
    <row r="5" spans="1:46">
      <c r="A5" s="134" t="s">
        <v>4</v>
      </c>
      <c r="B5" s="143" t="s">
        <v>116</v>
      </c>
      <c r="C5" s="143"/>
      <c r="D5" s="141">
        <v>2145.63</v>
      </c>
      <c r="E5" s="141">
        <v>1268.08</v>
      </c>
      <c r="F5" s="141">
        <v>1529.93</v>
      </c>
      <c r="G5" s="141">
        <v>1196</v>
      </c>
      <c r="H5" s="141">
        <v>247.37</v>
      </c>
      <c r="I5" s="141">
        <v>118.5</v>
      </c>
      <c r="J5" s="141">
        <v>83.57</v>
      </c>
      <c r="K5" s="144">
        <v>0</v>
      </c>
      <c r="L5" s="142">
        <v>1997.66</v>
      </c>
      <c r="M5" s="141">
        <v>1402.75</v>
      </c>
      <c r="N5" s="141">
        <v>1410.86</v>
      </c>
      <c r="O5" s="141">
        <v>1109</v>
      </c>
      <c r="P5" s="141">
        <v>228.34</v>
      </c>
      <c r="Q5" s="141">
        <v>120</v>
      </c>
      <c r="R5" s="141">
        <v>77.14</v>
      </c>
      <c r="S5" s="141">
        <v>0</v>
      </c>
      <c r="T5" s="141">
        <v>0</v>
      </c>
      <c r="U5" s="142">
        <v>0</v>
      </c>
      <c r="V5" s="142">
        <v>0</v>
      </c>
      <c r="W5" s="142">
        <v>0</v>
      </c>
      <c r="X5" s="141">
        <v>868</v>
      </c>
      <c r="Y5" s="147">
        <f t="shared" si="0"/>
        <v>3.0769930875576037</v>
      </c>
      <c r="Z5" s="147">
        <f t="shared" si="1"/>
        <v>2.6555299539170507</v>
      </c>
      <c r="AA5" s="147">
        <f t="shared" si="2"/>
        <v>0.27476958525345624</v>
      </c>
      <c r="AB5" s="147">
        <f t="shared" si="3"/>
        <v>0</v>
      </c>
      <c r="AC5" s="147">
        <f t="shared" ref="AC5:AC31" si="17">IFERROR(SUM(U5)/X5,0)</f>
        <v>0</v>
      </c>
      <c r="AD5" s="148">
        <f t="shared" ref="AD5:AD31" si="18">IFERROR(SUM(W5)/X5,)</f>
        <v>0</v>
      </c>
      <c r="AE5" s="149">
        <f t="shared" si="4"/>
        <v>6.0072926267281108</v>
      </c>
      <c r="AF5" s="150">
        <f t="shared" si="5"/>
        <v>0.59100590502556349</v>
      </c>
      <c r="AG5" s="150">
        <f t="shared" si="6"/>
        <v>0.78173511206395063</v>
      </c>
      <c r="AH5" s="150">
        <f t="shared" si="7"/>
        <v>0.47903949549258196</v>
      </c>
      <c r="AI5" s="150">
        <f t="shared" si="8"/>
        <v>0</v>
      </c>
      <c r="AJ5" s="150">
        <f t="shared" si="9"/>
        <v>0.70219656998688462</v>
      </c>
      <c r="AK5" s="150">
        <f t="shared" si="10"/>
        <v>0.78604539075457525</v>
      </c>
      <c r="AL5" s="150">
        <f t="shared" si="11"/>
        <v>1.9028333333333334</v>
      </c>
      <c r="AM5" s="150">
        <f t="shared" si="12"/>
        <v>0</v>
      </c>
      <c r="AN5" s="150">
        <f t="shared" ref="AN5:AN31" si="19">IFERROR((U5/T5),)</f>
        <v>0</v>
      </c>
      <c r="AO5" s="150">
        <f t="shared" ref="AO5:AO31" si="20">IFERROR((W5/V5),0)</f>
        <v>0</v>
      </c>
      <c r="AQ5" s="124">
        <f t="shared" si="13"/>
        <v>0.57943167572085241</v>
      </c>
      <c r="AR5" s="124">
        <f t="shared" si="14"/>
        <v>0.74124573907654168</v>
      </c>
      <c r="AS5" s="124">
        <f t="shared" si="15"/>
        <v>0.68407457322551657</v>
      </c>
      <c r="AT5" s="124">
        <f t="shared" si="16"/>
        <v>0.74529569892473113</v>
      </c>
    </row>
    <row r="6" spans="1:46">
      <c r="A6" s="134" t="s">
        <v>5</v>
      </c>
      <c r="B6" s="143" t="s">
        <v>107</v>
      </c>
      <c r="C6" s="143"/>
      <c r="D6" s="141">
        <v>2454.0100000000002</v>
      </c>
      <c r="E6" s="142">
        <v>1906.75</v>
      </c>
      <c r="F6" s="142">
        <v>1526.5</v>
      </c>
      <c r="G6" s="142">
        <v>1310</v>
      </c>
      <c r="H6" s="141">
        <v>53.49</v>
      </c>
      <c r="I6" s="142">
        <v>50</v>
      </c>
      <c r="J6" s="141">
        <v>0</v>
      </c>
      <c r="K6" s="144">
        <v>0</v>
      </c>
      <c r="L6" s="142">
        <v>1100.06</v>
      </c>
      <c r="M6" s="142">
        <v>1019</v>
      </c>
      <c r="N6" s="142">
        <v>1488</v>
      </c>
      <c r="O6" s="142">
        <v>1218</v>
      </c>
      <c r="P6" s="141">
        <v>15.94</v>
      </c>
      <c r="Q6" s="142">
        <v>0</v>
      </c>
      <c r="R6" s="141">
        <v>0</v>
      </c>
      <c r="S6" s="141">
        <v>0</v>
      </c>
      <c r="T6" s="141">
        <v>0</v>
      </c>
      <c r="U6" s="145">
        <v>0</v>
      </c>
      <c r="V6" s="142">
        <v>0</v>
      </c>
      <c r="W6" s="142">
        <v>0</v>
      </c>
      <c r="X6" s="141">
        <v>1011</v>
      </c>
      <c r="Y6" s="147">
        <f t="shared" si="0"/>
        <v>2.8939169139465877</v>
      </c>
      <c r="Z6" s="147">
        <f t="shared" si="1"/>
        <v>2.5004945598417407</v>
      </c>
      <c r="AA6" s="147">
        <f t="shared" si="2"/>
        <v>4.9455984174085067E-2</v>
      </c>
      <c r="AB6" s="147">
        <f t="shared" si="3"/>
        <v>0</v>
      </c>
      <c r="AC6" s="147">
        <f t="shared" si="17"/>
        <v>0</v>
      </c>
      <c r="AD6" s="148">
        <f t="shared" si="18"/>
        <v>0</v>
      </c>
      <c r="AE6" s="149">
        <f t="shared" si="4"/>
        <v>5.4438674579624138</v>
      </c>
      <c r="AF6" s="150">
        <f t="shared" si="5"/>
        <v>0.77699357378331779</v>
      </c>
      <c r="AG6" s="150">
        <f t="shared" si="6"/>
        <v>0.85817228955126101</v>
      </c>
      <c r="AH6" s="150">
        <f t="shared" si="7"/>
        <v>0.93475415965601039</v>
      </c>
      <c r="AI6" s="150">
        <f t="shared" si="8"/>
        <v>0</v>
      </c>
      <c r="AJ6" s="150">
        <f t="shared" si="9"/>
        <v>0.92631311019398943</v>
      </c>
      <c r="AK6" s="150">
        <f t="shared" si="10"/>
        <v>0.81854838709677424</v>
      </c>
      <c r="AL6" s="150">
        <f t="shared" si="11"/>
        <v>0</v>
      </c>
      <c r="AM6" s="150">
        <f t="shared" si="12"/>
        <v>0</v>
      </c>
      <c r="AN6" s="150">
        <f t="shared" si="19"/>
        <v>0</v>
      </c>
      <c r="AO6" s="150">
        <f t="shared" si="20"/>
        <v>0</v>
      </c>
      <c r="AQ6" s="124">
        <f t="shared" si="13"/>
        <v>0.78035892323030909</v>
      </c>
      <c r="AR6" s="124">
        <f t="shared" si="14"/>
        <v>0.85817228955126101</v>
      </c>
      <c r="AS6" s="124">
        <f t="shared" si="15"/>
        <v>0.9130824372759857</v>
      </c>
      <c r="AT6" s="124">
        <f t="shared" si="16"/>
        <v>0.81854838709677424</v>
      </c>
    </row>
    <row r="7" spans="1:46">
      <c r="A7" s="134" t="s">
        <v>6</v>
      </c>
      <c r="B7" s="143" t="s">
        <v>117</v>
      </c>
      <c r="C7" s="143"/>
      <c r="D7" s="141">
        <v>1749</v>
      </c>
      <c r="E7" s="142">
        <v>946</v>
      </c>
      <c r="F7" s="142">
        <v>1057.5</v>
      </c>
      <c r="G7" s="142">
        <v>766</v>
      </c>
      <c r="H7" s="141">
        <v>0</v>
      </c>
      <c r="I7" s="142">
        <v>8</v>
      </c>
      <c r="J7" s="141">
        <v>0</v>
      </c>
      <c r="K7" s="144">
        <v>0</v>
      </c>
      <c r="L7" s="142">
        <v>1116</v>
      </c>
      <c r="M7" s="142">
        <v>744</v>
      </c>
      <c r="N7" s="142">
        <v>744</v>
      </c>
      <c r="O7" s="142">
        <v>702</v>
      </c>
      <c r="P7" s="141">
        <v>0</v>
      </c>
      <c r="Q7" s="142">
        <v>0</v>
      </c>
      <c r="R7" s="141">
        <v>0</v>
      </c>
      <c r="S7" s="141">
        <v>0</v>
      </c>
      <c r="T7" s="141">
        <v>0</v>
      </c>
      <c r="U7" s="142">
        <v>0</v>
      </c>
      <c r="V7" s="142">
        <v>0</v>
      </c>
      <c r="W7" s="142">
        <v>0</v>
      </c>
      <c r="X7" s="141">
        <v>620</v>
      </c>
      <c r="Y7" s="147">
        <f t="shared" si="0"/>
        <v>2.725806451612903</v>
      </c>
      <c r="Z7" s="147">
        <f t="shared" si="1"/>
        <v>2.3677419354838709</v>
      </c>
      <c r="AA7" s="147">
        <f t="shared" si="2"/>
        <v>1.2903225806451613E-2</v>
      </c>
      <c r="AB7" s="147">
        <f t="shared" si="3"/>
        <v>0</v>
      </c>
      <c r="AC7" s="147">
        <f t="shared" si="17"/>
        <v>0</v>
      </c>
      <c r="AD7" s="148">
        <f t="shared" si="18"/>
        <v>0</v>
      </c>
      <c r="AE7" s="149">
        <f t="shared" si="4"/>
        <v>5.1064516129032258</v>
      </c>
      <c r="AF7" s="150">
        <f t="shared" si="5"/>
        <v>0.54088050314465408</v>
      </c>
      <c r="AG7" s="150">
        <f t="shared" si="6"/>
        <v>0.72434988179669035</v>
      </c>
      <c r="AH7" s="150">
        <f t="shared" si="7"/>
        <v>0</v>
      </c>
      <c r="AI7" s="150">
        <f t="shared" si="8"/>
        <v>0</v>
      </c>
      <c r="AJ7" s="150">
        <f t="shared" si="9"/>
        <v>0.66666666666666663</v>
      </c>
      <c r="AK7" s="150">
        <f t="shared" si="10"/>
        <v>0.94354838709677424</v>
      </c>
      <c r="AL7" s="150">
        <f t="shared" si="11"/>
        <v>0</v>
      </c>
      <c r="AM7" s="150">
        <f t="shared" si="12"/>
        <v>0</v>
      </c>
      <c r="AN7" s="150">
        <f t="shared" si="19"/>
        <v>0</v>
      </c>
      <c r="AO7" s="150">
        <f t="shared" si="20"/>
        <v>0</v>
      </c>
      <c r="AQ7" s="124">
        <f t="shared" si="13"/>
        <v>0.54545454545454541</v>
      </c>
      <c r="AR7" s="124">
        <f t="shared" si="14"/>
        <v>0.72434988179669035</v>
      </c>
      <c r="AS7" s="124">
        <f t="shared" si="15"/>
        <v>0.66666666666666663</v>
      </c>
      <c r="AT7" s="124">
        <f t="shared" si="16"/>
        <v>0.94354838709677424</v>
      </c>
    </row>
    <row r="8" spans="1:46">
      <c r="A8" s="134" t="s">
        <v>7</v>
      </c>
      <c r="B8" s="143" t="s">
        <v>117</v>
      </c>
      <c r="C8" s="143"/>
      <c r="D8" s="141">
        <v>1371.5</v>
      </c>
      <c r="E8" s="142">
        <v>884.5</v>
      </c>
      <c r="F8" s="142">
        <v>1464.21</v>
      </c>
      <c r="G8" s="142">
        <v>798</v>
      </c>
      <c r="H8" s="141">
        <v>0</v>
      </c>
      <c r="I8" s="142">
        <v>43.5</v>
      </c>
      <c r="J8" s="141">
        <v>109.29</v>
      </c>
      <c r="K8" s="144">
        <v>103.5</v>
      </c>
      <c r="L8" s="142">
        <v>744</v>
      </c>
      <c r="M8" s="142">
        <v>746.5</v>
      </c>
      <c r="N8" s="142">
        <v>692.57</v>
      </c>
      <c r="O8" s="142">
        <v>744</v>
      </c>
      <c r="P8" s="141">
        <v>0</v>
      </c>
      <c r="Q8" s="142">
        <v>0</v>
      </c>
      <c r="R8" s="141">
        <v>51.43</v>
      </c>
      <c r="S8" s="141">
        <v>0</v>
      </c>
      <c r="T8" s="141">
        <v>0</v>
      </c>
      <c r="U8" s="142">
        <v>0</v>
      </c>
      <c r="V8" s="142">
        <v>0</v>
      </c>
      <c r="W8" s="142">
        <v>0</v>
      </c>
      <c r="X8" s="141">
        <v>648</v>
      </c>
      <c r="Y8" s="147">
        <f t="shared" si="0"/>
        <v>2.5169753086419755</v>
      </c>
      <c r="Z8" s="147">
        <f t="shared" si="1"/>
        <v>2.3796296296296298</v>
      </c>
      <c r="AA8" s="147">
        <f t="shared" si="2"/>
        <v>6.7129629629629636E-2</v>
      </c>
      <c r="AB8" s="147">
        <f t="shared" si="3"/>
        <v>0.15972222222222221</v>
      </c>
      <c r="AC8" s="147">
        <f t="shared" si="17"/>
        <v>0</v>
      </c>
      <c r="AD8" s="148">
        <f t="shared" si="18"/>
        <v>0</v>
      </c>
      <c r="AE8" s="149">
        <f t="shared" si="4"/>
        <v>5.1234567901234573</v>
      </c>
      <c r="AF8" s="150">
        <f t="shared" si="5"/>
        <v>0.6449143273787824</v>
      </c>
      <c r="AG8" s="150">
        <f t="shared" si="6"/>
        <v>0.54500379043989589</v>
      </c>
      <c r="AH8" s="150">
        <f t="shared" si="7"/>
        <v>0</v>
      </c>
      <c r="AI8" s="150">
        <f t="shared" si="8"/>
        <v>0.94702168542410092</v>
      </c>
      <c r="AJ8" s="150">
        <f t="shared" si="9"/>
        <v>1.0033602150537635</v>
      </c>
      <c r="AK8" s="150">
        <f t="shared" si="10"/>
        <v>1.0742596416246732</v>
      </c>
      <c r="AL8" s="150">
        <f t="shared" si="11"/>
        <v>0</v>
      </c>
      <c r="AM8" s="150">
        <f t="shared" si="12"/>
        <v>0</v>
      </c>
      <c r="AN8" s="150">
        <f t="shared" si="19"/>
        <v>0</v>
      </c>
      <c r="AO8" s="150">
        <f t="shared" si="20"/>
        <v>0</v>
      </c>
      <c r="AQ8" s="124">
        <f t="shared" si="13"/>
        <v>0.67663142544659127</v>
      </c>
      <c r="AR8" s="124">
        <f t="shared" si="14"/>
        <v>0.57292659675881796</v>
      </c>
      <c r="AS8" s="124">
        <f t="shared" si="15"/>
        <v>1.0033602150537635</v>
      </c>
      <c r="AT8" s="124">
        <f t="shared" si="16"/>
        <v>1</v>
      </c>
    </row>
    <row r="9" spans="1:46">
      <c r="A9" s="134" t="s">
        <v>8</v>
      </c>
      <c r="B9" s="143" t="s">
        <v>108</v>
      </c>
      <c r="C9" s="143"/>
      <c r="D9" s="141">
        <v>3755.48</v>
      </c>
      <c r="E9" s="142">
        <v>3033.38</v>
      </c>
      <c r="F9" s="142">
        <v>1678.99</v>
      </c>
      <c r="G9" s="142">
        <v>467</v>
      </c>
      <c r="H9" s="141">
        <v>0</v>
      </c>
      <c r="I9" s="142">
        <v>134</v>
      </c>
      <c r="J9" s="141">
        <v>98.01</v>
      </c>
      <c r="K9" s="144">
        <v>5.5</v>
      </c>
      <c r="L9" s="142">
        <v>2172.54</v>
      </c>
      <c r="M9" s="142">
        <v>2318.33</v>
      </c>
      <c r="N9" s="142">
        <v>1053.32</v>
      </c>
      <c r="O9" s="142">
        <v>523.5</v>
      </c>
      <c r="P9" s="141">
        <v>59.46</v>
      </c>
      <c r="Q9" s="142">
        <v>72</v>
      </c>
      <c r="R9" s="141">
        <v>62.68</v>
      </c>
      <c r="S9" s="141">
        <v>36</v>
      </c>
      <c r="T9" s="141">
        <v>0</v>
      </c>
      <c r="U9" s="142">
        <v>0</v>
      </c>
      <c r="V9" s="142">
        <v>0</v>
      </c>
      <c r="W9" s="142">
        <v>0</v>
      </c>
      <c r="X9" s="141">
        <v>632</v>
      </c>
      <c r="Y9" s="147">
        <f t="shared" si="0"/>
        <v>8.4678955696202536</v>
      </c>
      <c r="Z9" s="147">
        <f t="shared" si="1"/>
        <v>1.567246835443038</v>
      </c>
      <c r="AA9" s="147">
        <f t="shared" si="2"/>
        <v>0.32594936708860761</v>
      </c>
      <c r="AB9" s="147">
        <f t="shared" si="3"/>
        <v>6.5664556962025319E-2</v>
      </c>
      <c r="AC9" s="147">
        <f t="shared" si="17"/>
        <v>0</v>
      </c>
      <c r="AD9" s="148">
        <f t="shared" si="18"/>
        <v>0</v>
      </c>
      <c r="AE9" s="149">
        <f t="shared" si="4"/>
        <v>10.426756329113925</v>
      </c>
      <c r="AF9" s="150">
        <f t="shared" si="5"/>
        <v>0.80772098373576751</v>
      </c>
      <c r="AG9" s="150">
        <f t="shared" si="6"/>
        <v>0.27814340764388112</v>
      </c>
      <c r="AH9" s="150">
        <f t="shared" si="7"/>
        <v>0</v>
      </c>
      <c r="AI9" s="150">
        <f t="shared" si="8"/>
        <v>5.6116722783389444E-2</v>
      </c>
      <c r="AJ9" s="150">
        <f t="shared" si="9"/>
        <v>1.0671057840131828</v>
      </c>
      <c r="AK9" s="150">
        <f t="shared" si="10"/>
        <v>0.49699996202483576</v>
      </c>
      <c r="AL9" s="150">
        <f t="shared" si="11"/>
        <v>0.82583333333333331</v>
      </c>
      <c r="AM9" s="150">
        <f t="shared" si="12"/>
        <v>0.57434588385449903</v>
      </c>
      <c r="AN9" s="150">
        <f t="shared" si="19"/>
        <v>0</v>
      </c>
      <c r="AO9" s="150">
        <f t="shared" si="20"/>
        <v>0</v>
      </c>
      <c r="AQ9" s="124">
        <f t="shared" si="13"/>
        <v>0.84340217495499914</v>
      </c>
      <c r="AR9" s="124">
        <f t="shared" si="14"/>
        <v>0.26589758019133369</v>
      </c>
      <c r="AS9" s="124">
        <f t="shared" si="15"/>
        <v>1.0709363799283154</v>
      </c>
      <c r="AT9" s="124">
        <f t="shared" si="16"/>
        <v>0.50134408602150538</v>
      </c>
    </row>
    <row r="10" spans="1:46">
      <c r="A10" s="134" t="s">
        <v>9</v>
      </c>
      <c r="B10" s="143" t="s">
        <v>106</v>
      </c>
      <c r="C10" s="143"/>
      <c r="D10" s="141">
        <v>2029</v>
      </c>
      <c r="E10" s="142">
        <v>1695.25</v>
      </c>
      <c r="F10" s="142">
        <v>1349.75</v>
      </c>
      <c r="G10" s="142">
        <v>995.25</v>
      </c>
      <c r="H10" s="141">
        <v>0</v>
      </c>
      <c r="I10" s="142">
        <v>0</v>
      </c>
      <c r="J10" s="141">
        <v>90</v>
      </c>
      <c r="K10" s="144">
        <v>84</v>
      </c>
      <c r="L10" s="142">
        <v>1116</v>
      </c>
      <c r="M10" s="142">
        <v>948</v>
      </c>
      <c r="N10" s="142">
        <v>1038.79</v>
      </c>
      <c r="O10" s="142">
        <v>1121.5</v>
      </c>
      <c r="P10" s="141">
        <v>0</v>
      </c>
      <c r="Q10" s="142">
        <v>0</v>
      </c>
      <c r="R10" s="141">
        <v>70.709999999999994</v>
      </c>
      <c r="S10" s="141">
        <v>0</v>
      </c>
      <c r="T10" s="141">
        <v>0</v>
      </c>
      <c r="U10" s="142">
        <v>0</v>
      </c>
      <c r="V10" s="142">
        <v>0</v>
      </c>
      <c r="W10" s="142">
        <v>0</v>
      </c>
      <c r="X10" s="141">
        <v>775</v>
      </c>
      <c r="Y10" s="147">
        <f t="shared" si="0"/>
        <v>3.4106451612903226</v>
      </c>
      <c r="Z10" s="147">
        <f t="shared" si="1"/>
        <v>2.7312903225806453</v>
      </c>
      <c r="AA10" s="147">
        <f t="shared" si="2"/>
        <v>0</v>
      </c>
      <c r="AB10" s="147">
        <f t="shared" si="3"/>
        <v>0.10838709677419354</v>
      </c>
      <c r="AC10" s="147">
        <f t="shared" si="17"/>
        <v>0</v>
      </c>
      <c r="AD10" s="148">
        <f t="shared" si="18"/>
        <v>0</v>
      </c>
      <c r="AE10" s="149">
        <f t="shared" si="4"/>
        <v>6.2503225806451619</v>
      </c>
      <c r="AF10" s="150">
        <f t="shared" si="5"/>
        <v>0.83551010349926069</v>
      </c>
      <c r="AG10" s="150">
        <f t="shared" si="6"/>
        <v>0.73735877014261897</v>
      </c>
      <c r="AH10" s="150">
        <f t="shared" si="7"/>
        <v>0</v>
      </c>
      <c r="AI10" s="150">
        <f t="shared" si="8"/>
        <v>0.93333333333333335</v>
      </c>
      <c r="AJ10" s="150">
        <f t="shared" si="9"/>
        <v>0.84946236559139787</v>
      </c>
      <c r="AK10" s="150">
        <f t="shared" si="10"/>
        <v>1.0796214826865873</v>
      </c>
      <c r="AL10" s="150">
        <f t="shared" si="11"/>
        <v>0</v>
      </c>
      <c r="AM10" s="150">
        <f t="shared" si="12"/>
        <v>0</v>
      </c>
      <c r="AN10" s="150">
        <f t="shared" si="19"/>
        <v>0</v>
      </c>
      <c r="AO10" s="150">
        <f t="shared" si="20"/>
        <v>0</v>
      </c>
      <c r="AQ10" s="124">
        <f t="shared" si="13"/>
        <v>0.83551010349926069</v>
      </c>
      <c r="AR10" s="124">
        <f t="shared" si="14"/>
        <v>0.74960930717138397</v>
      </c>
      <c r="AS10" s="124">
        <f t="shared" si="15"/>
        <v>0.84946236559139787</v>
      </c>
      <c r="AT10" s="124">
        <f t="shared" si="16"/>
        <v>1.010815682739973</v>
      </c>
    </row>
    <row r="11" spans="1:46">
      <c r="A11" s="134" t="s">
        <v>10</v>
      </c>
      <c r="B11" s="143" t="s">
        <v>116</v>
      </c>
      <c r="C11" s="143"/>
      <c r="D11" s="141">
        <v>1224</v>
      </c>
      <c r="E11" s="142">
        <v>1041</v>
      </c>
      <c r="F11" s="142">
        <v>318</v>
      </c>
      <c r="G11" s="142">
        <v>319.5</v>
      </c>
      <c r="H11" s="141">
        <v>0</v>
      </c>
      <c r="I11" s="142">
        <v>0</v>
      </c>
      <c r="J11" s="141">
        <v>0</v>
      </c>
      <c r="K11" s="144">
        <v>0</v>
      </c>
      <c r="L11" s="142">
        <v>744</v>
      </c>
      <c r="M11" s="142">
        <v>743</v>
      </c>
      <c r="N11" s="142">
        <v>372</v>
      </c>
      <c r="O11" s="142">
        <v>342</v>
      </c>
      <c r="P11" s="141">
        <v>0</v>
      </c>
      <c r="Q11" s="142">
        <v>0</v>
      </c>
      <c r="R11" s="141">
        <v>0</v>
      </c>
      <c r="S11" s="141">
        <v>0</v>
      </c>
      <c r="T11" s="141">
        <v>0</v>
      </c>
      <c r="U11" s="142">
        <v>0</v>
      </c>
      <c r="V11" s="142">
        <v>0</v>
      </c>
      <c r="W11" s="142">
        <v>0</v>
      </c>
      <c r="X11" s="141">
        <v>211</v>
      </c>
      <c r="Y11" s="147">
        <f t="shared" si="0"/>
        <v>8.4549763033175349</v>
      </c>
      <c r="Z11" s="147">
        <f t="shared" si="1"/>
        <v>3.1350710900473935</v>
      </c>
      <c r="AA11" s="147">
        <f t="shared" si="2"/>
        <v>0</v>
      </c>
      <c r="AB11" s="147">
        <f t="shared" si="3"/>
        <v>0</v>
      </c>
      <c r="AC11" s="147">
        <f t="shared" si="17"/>
        <v>0</v>
      </c>
      <c r="AD11" s="148">
        <f t="shared" si="18"/>
        <v>0</v>
      </c>
      <c r="AE11" s="149">
        <f t="shared" si="4"/>
        <v>11.590047393364928</v>
      </c>
      <c r="AF11" s="150">
        <f t="shared" si="5"/>
        <v>0.85049019607843135</v>
      </c>
      <c r="AG11" s="150">
        <f t="shared" si="6"/>
        <v>1.0047169811320755</v>
      </c>
      <c r="AH11" s="150">
        <f t="shared" si="7"/>
        <v>0</v>
      </c>
      <c r="AI11" s="150">
        <f t="shared" si="8"/>
        <v>0</v>
      </c>
      <c r="AJ11" s="150">
        <f t="shared" si="9"/>
        <v>0.99865591397849462</v>
      </c>
      <c r="AK11" s="150">
        <f t="shared" si="10"/>
        <v>0.91935483870967738</v>
      </c>
      <c r="AL11" s="150">
        <f t="shared" si="11"/>
        <v>0</v>
      </c>
      <c r="AM11" s="150">
        <f t="shared" si="12"/>
        <v>0</v>
      </c>
      <c r="AN11" s="150">
        <f t="shared" si="19"/>
        <v>0</v>
      </c>
      <c r="AO11" s="150">
        <f t="shared" si="20"/>
        <v>0</v>
      </c>
      <c r="AQ11" s="124">
        <f t="shared" si="13"/>
        <v>0.85049019607843135</v>
      </c>
      <c r="AR11" s="124">
        <f t="shared" si="14"/>
        <v>1.0047169811320755</v>
      </c>
      <c r="AS11" s="124">
        <f t="shared" si="15"/>
        <v>0.99865591397849462</v>
      </c>
      <c r="AT11" s="124">
        <f t="shared" si="16"/>
        <v>0.91935483870967738</v>
      </c>
    </row>
    <row r="12" spans="1:46">
      <c r="A12" s="134" t="s">
        <v>43</v>
      </c>
      <c r="B12" s="143" t="s">
        <v>109</v>
      </c>
      <c r="C12" s="143"/>
      <c r="D12" s="141">
        <v>1887</v>
      </c>
      <c r="E12" s="142">
        <v>994.75</v>
      </c>
      <c r="F12" s="142">
        <v>1907.14</v>
      </c>
      <c r="G12" s="142">
        <v>1176</v>
      </c>
      <c r="H12" s="141">
        <v>0</v>
      </c>
      <c r="I12" s="142">
        <v>0</v>
      </c>
      <c r="J12" s="141">
        <v>102.86</v>
      </c>
      <c r="K12" s="144">
        <v>73.5</v>
      </c>
      <c r="L12" s="142">
        <v>1104</v>
      </c>
      <c r="M12" s="142">
        <v>772</v>
      </c>
      <c r="N12" s="142">
        <v>1057.6400000000001</v>
      </c>
      <c r="O12" s="142">
        <v>996</v>
      </c>
      <c r="P12" s="141">
        <v>0</v>
      </c>
      <c r="Q12" s="142">
        <v>0</v>
      </c>
      <c r="R12" s="141">
        <v>57.86</v>
      </c>
      <c r="S12" s="141">
        <v>0</v>
      </c>
      <c r="T12" s="141">
        <v>128.57</v>
      </c>
      <c r="U12" s="142">
        <v>150</v>
      </c>
      <c r="V12" s="142">
        <v>0</v>
      </c>
      <c r="W12" s="142">
        <v>0</v>
      </c>
      <c r="X12" s="141">
        <v>618</v>
      </c>
      <c r="Y12" s="147">
        <f t="shared" si="0"/>
        <v>2.8588187702265371</v>
      </c>
      <c r="Z12" s="147">
        <f t="shared" si="1"/>
        <v>3.5145631067961167</v>
      </c>
      <c r="AA12" s="147">
        <f t="shared" si="2"/>
        <v>0</v>
      </c>
      <c r="AB12" s="147">
        <f t="shared" si="3"/>
        <v>0.11893203883495146</v>
      </c>
      <c r="AC12" s="147">
        <f t="shared" si="17"/>
        <v>0.24271844660194175</v>
      </c>
      <c r="AD12" s="148">
        <f t="shared" si="18"/>
        <v>0</v>
      </c>
      <c r="AE12" s="149">
        <f t="shared" si="4"/>
        <v>6.7350323624595472</v>
      </c>
      <c r="AF12" s="150">
        <f t="shared" si="5"/>
        <v>0.52715951245363013</v>
      </c>
      <c r="AG12" s="150">
        <f t="shared" si="6"/>
        <v>0.61663013727361382</v>
      </c>
      <c r="AH12" s="150">
        <f t="shared" si="7"/>
        <v>0</v>
      </c>
      <c r="AI12" s="150">
        <f t="shared" si="8"/>
        <v>0.71456348434765704</v>
      </c>
      <c r="AJ12" s="150">
        <f t="shared" si="9"/>
        <v>0.69927536231884058</v>
      </c>
      <c r="AK12" s="150">
        <f t="shared" si="10"/>
        <v>0.94171929957263334</v>
      </c>
      <c r="AL12" s="150">
        <f t="shared" si="11"/>
        <v>0</v>
      </c>
      <c r="AM12" s="150">
        <f t="shared" si="12"/>
        <v>0</v>
      </c>
      <c r="AN12" s="150">
        <f t="shared" si="19"/>
        <v>1.1666796297736641</v>
      </c>
      <c r="AO12" s="150">
        <f t="shared" si="20"/>
        <v>0</v>
      </c>
      <c r="AQ12" s="124">
        <f t="shared" si="13"/>
        <v>0.52715951245363013</v>
      </c>
      <c r="AR12" s="124">
        <f t="shared" si="14"/>
        <v>0.62164179104477613</v>
      </c>
      <c r="AS12" s="124">
        <f t="shared" si="15"/>
        <v>0.69927536231884058</v>
      </c>
      <c r="AT12" s="124">
        <f t="shared" si="16"/>
        <v>0.89287315105333931</v>
      </c>
    </row>
    <row r="13" spans="1:46">
      <c r="A13" s="134" t="s">
        <v>11</v>
      </c>
      <c r="B13" s="143" t="s">
        <v>117</v>
      </c>
      <c r="C13" s="143"/>
      <c r="D13" s="141">
        <v>1670.5</v>
      </c>
      <c r="E13" s="142">
        <v>1043</v>
      </c>
      <c r="F13" s="142">
        <v>1554.57</v>
      </c>
      <c r="G13" s="142">
        <v>957</v>
      </c>
      <c r="H13" s="141">
        <v>0</v>
      </c>
      <c r="I13" s="142">
        <v>31.5</v>
      </c>
      <c r="J13" s="141">
        <v>96.43</v>
      </c>
      <c r="K13" s="144">
        <v>97.5</v>
      </c>
      <c r="L13" s="142">
        <v>1116</v>
      </c>
      <c r="M13" s="142">
        <v>924</v>
      </c>
      <c r="N13" s="142">
        <v>1051.71</v>
      </c>
      <c r="O13" s="142">
        <v>917.5</v>
      </c>
      <c r="P13" s="141">
        <v>0</v>
      </c>
      <c r="Q13" s="142">
        <v>0</v>
      </c>
      <c r="R13" s="141">
        <v>64.290000000000006</v>
      </c>
      <c r="S13" s="141">
        <v>0</v>
      </c>
      <c r="T13" s="141">
        <v>0</v>
      </c>
      <c r="U13" s="142">
        <v>0</v>
      </c>
      <c r="V13" s="142">
        <v>0</v>
      </c>
      <c r="W13" s="142">
        <v>0</v>
      </c>
      <c r="X13" s="141">
        <v>551</v>
      </c>
      <c r="Y13" s="147">
        <f t="shared" si="0"/>
        <v>3.5698729582577133</v>
      </c>
      <c r="Z13" s="147">
        <f t="shared" si="1"/>
        <v>3.4019963702359348</v>
      </c>
      <c r="AA13" s="147">
        <f t="shared" si="2"/>
        <v>5.7168784029038112E-2</v>
      </c>
      <c r="AB13" s="147">
        <f t="shared" si="3"/>
        <v>0.17695099818511797</v>
      </c>
      <c r="AC13" s="147">
        <f t="shared" si="17"/>
        <v>0</v>
      </c>
      <c r="AD13" s="148">
        <f t="shared" si="18"/>
        <v>0</v>
      </c>
      <c r="AE13" s="149">
        <f t="shared" si="4"/>
        <v>7.2059891107078045</v>
      </c>
      <c r="AF13" s="150">
        <f t="shared" si="5"/>
        <v>0.62436396288536367</v>
      </c>
      <c r="AG13" s="150">
        <f t="shared" si="6"/>
        <v>0.61560431501958746</v>
      </c>
      <c r="AH13" s="150">
        <f t="shared" si="7"/>
        <v>0</v>
      </c>
      <c r="AI13" s="150">
        <f t="shared" si="8"/>
        <v>1.0110961319091569</v>
      </c>
      <c r="AJ13" s="150">
        <f t="shared" si="9"/>
        <v>0.82795698924731187</v>
      </c>
      <c r="AK13" s="150">
        <f t="shared" si="10"/>
        <v>0.87238877637371515</v>
      </c>
      <c r="AL13" s="150">
        <f t="shared" si="11"/>
        <v>0</v>
      </c>
      <c r="AM13" s="150">
        <f t="shared" si="12"/>
        <v>0</v>
      </c>
      <c r="AN13" s="150">
        <f t="shared" si="19"/>
        <v>0</v>
      </c>
      <c r="AO13" s="150">
        <f t="shared" si="20"/>
        <v>0</v>
      </c>
      <c r="AQ13" s="124">
        <f t="shared" si="13"/>
        <v>0.6432205926369351</v>
      </c>
      <c r="AR13" s="124">
        <f t="shared" si="14"/>
        <v>0.63870381586917024</v>
      </c>
      <c r="AS13" s="124">
        <f t="shared" si="15"/>
        <v>0.82795698924731187</v>
      </c>
      <c r="AT13" s="124">
        <f t="shared" si="16"/>
        <v>0.82213261648745517</v>
      </c>
    </row>
    <row r="14" spans="1:46">
      <c r="A14" s="134" t="s">
        <v>12</v>
      </c>
      <c r="B14" s="143" t="s">
        <v>110</v>
      </c>
      <c r="C14" s="143"/>
      <c r="D14" s="141">
        <v>1065.54</v>
      </c>
      <c r="E14" s="142">
        <v>1120.5</v>
      </c>
      <c r="F14" s="142">
        <v>1003.5</v>
      </c>
      <c r="G14" s="142">
        <v>781.5</v>
      </c>
      <c r="H14" s="141">
        <v>81.96</v>
      </c>
      <c r="I14" s="142">
        <v>0</v>
      </c>
      <c r="J14" s="141">
        <v>0</v>
      </c>
      <c r="K14" s="144">
        <v>0</v>
      </c>
      <c r="L14" s="142">
        <v>1037.25</v>
      </c>
      <c r="M14" s="142">
        <v>1055.75</v>
      </c>
      <c r="N14" s="142">
        <v>744</v>
      </c>
      <c r="O14" s="142">
        <v>804</v>
      </c>
      <c r="P14" s="141">
        <v>78.75</v>
      </c>
      <c r="Q14" s="142">
        <v>0</v>
      </c>
      <c r="R14" s="141">
        <v>0</v>
      </c>
      <c r="S14" s="141">
        <v>0</v>
      </c>
      <c r="T14" s="141">
        <v>0</v>
      </c>
      <c r="U14" s="142">
        <v>0</v>
      </c>
      <c r="V14" s="142">
        <v>0</v>
      </c>
      <c r="W14" s="142">
        <v>0</v>
      </c>
      <c r="X14" s="141">
        <v>508</v>
      </c>
      <c r="Y14" s="147">
        <f t="shared" si="0"/>
        <v>4.2839566929133861</v>
      </c>
      <c r="Z14" s="147">
        <f t="shared" si="1"/>
        <v>3.1210629921259843</v>
      </c>
      <c r="AA14" s="147">
        <f t="shared" si="2"/>
        <v>0</v>
      </c>
      <c r="AB14" s="147">
        <f t="shared" si="3"/>
        <v>0</v>
      </c>
      <c r="AC14" s="147">
        <f t="shared" si="17"/>
        <v>0</v>
      </c>
      <c r="AD14" s="148">
        <f t="shared" si="18"/>
        <v>0</v>
      </c>
      <c r="AE14" s="149">
        <f t="shared" si="4"/>
        <v>7.4050196850393704</v>
      </c>
      <c r="AF14" s="150">
        <f t="shared" si="5"/>
        <v>1.0515794808266232</v>
      </c>
      <c r="AG14" s="150">
        <f t="shared" si="6"/>
        <v>0.77877428998505227</v>
      </c>
      <c r="AH14" s="150">
        <f t="shared" si="7"/>
        <v>0</v>
      </c>
      <c r="AI14" s="150">
        <f t="shared" si="8"/>
        <v>0</v>
      </c>
      <c r="AJ14" s="150">
        <f t="shared" si="9"/>
        <v>1.0178356230416967</v>
      </c>
      <c r="AK14" s="150">
        <f t="shared" si="10"/>
        <v>1.0806451612903225</v>
      </c>
      <c r="AL14" s="150">
        <f t="shared" si="11"/>
        <v>0</v>
      </c>
      <c r="AM14" s="150">
        <f t="shared" si="12"/>
        <v>0</v>
      </c>
      <c r="AN14" s="150">
        <f t="shared" si="19"/>
        <v>0</v>
      </c>
      <c r="AO14" s="150">
        <f t="shared" si="20"/>
        <v>0</v>
      </c>
      <c r="AQ14" s="124">
        <f t="shared" si="13"/>
        <v>0.97647058823529409</v>
      </c>
      <c r="AR14" s="124">
        <f t="shared" si="14"/>
        <v>0.77877428998505227</v>
      </c>
      <c r="AS14" s="124">
        <f t="shared" si="15"/>
        <v>0.94601254480286734</v>
      </c>
      <c r="AT14" s="124">
        <f t="shared" si="16"/>
        <v>1.0806451612903225</v>
      </c>
    </row>
    <row r="15" spans="1:46">
      <c r="A15" s="134" t="s">
        <v>13</v>
      </c>
      <c r="B15" s="143" t="s">
        <v>111</v>
      </c>
      <c r="C15" s="143"/>
      <c r="D15" s="141">
        <v>7042.75</v>
      </c>
      <c r="E15" s="142">
        <v>4814.92</v>
      </c>
      <c r="F15" s="142">
        <v>1110</v>
      </c>
      <c r="G15" s="142">
        <v>698</v>
      </c>
      <c r="H15" s="141">
        <v>0</v>
      </c>
      <c r="I15" s="142">
        <v>0</v>
      </c>
      <c r="J15" s="141">
        <v>0</v>
      </c>
      <c r="K15" s="152">
        <v>0</v>
      </c>
      <c r="L15" s="144">
        <v>5208</v>
      </c>
      <c r="M15" s="142">
        <v>4867.5</v>
      </c>
      <c r="N15" s="142">
        <v>1115.5</v>
      </c>
      <c r="O15" s="142">
        <v>647.5</v>
      </c>
      <c r="P15" s="141">
        <v>0</v>
      </c>
      <c r="Q15" s="142">
        <v>0</v>
      </c>
      <c r="R15" s="141">
        <v>0</v>
      </c>
      <c r="S15" s="141">
        <v>0</v>
      </c>
      <c r="T15" s="141">
        <v>0</v>
      </c>
      <c r="U15" s="142">
        <v>0</v>
      </c>
      <c r="V15" s="142">
        <v>0</v>
      </c>
      <c r="W15" s="142">
        <v>0</v>
      </c>
      <c r="X15" s="141">
        <v>394</v>
      </c>
      <c r="Y15" s="147">
        <f t="shared" si="0"/>
        <v>24.574670050761423</v>
      </c>
      <c r="Z15" s="147">
        <f t="shared" si="1"/>
        <v>3.4149746192893402</v>
      </c>
      <c r="AA15" s="147">
        <f t="shared" si="2"/>
        <v>0</v>
      </c>
      <c r="AB15" s="147">
        <f t="shared" si="3"/>
        <v>0</v>
      </c>
      <c r="AC15" s="147">
        <f t="shared" ref="AC15" si="21">IFERROR(SUM(U15)/X15,0)</f>
        <v>0</v>
      </c>
      <c r="AD15" s="148">
        <f t="shared" ref="AD15" si="22">IFERROR(SUM(W15)/X15,)</f>
        <v>0</v>
      </c>
      <c r="AE15" s="149">
        <f t="shared" si="4"/>
        <v>27.989644670050762</v>
      </c>
      <c r="AF15" s="150">
        <f t="shared" si="5"/>
        <v>0.68367044123389298</v>
      </c>
      <c r="AG15" s="150">
        <f t="shared" si="6"/>
        <v>0.62882882882882885</v>
      </c>
      <c r="AH15" s="150">
        <f t="shared" si="7"/>
        <v>0</v>
      </c>
      <c r="AI15" s="150">
        <f>IFERROR((L15/J15),0)</f>
        <v>0</v>
      </c>
      <c r="AJ15" s="150">
        <f>IFERROR((N15/M15),)</f>
        <v>0.22917308680020546</v>
      </c>
      <c r="AK15" s="150">
        <f>IFERROR((#REF!/O15),0)</f>
        <v>0</v>
      </c>
      <c r="AL15" s="150">
        <f t="shared" si="11"/>
        <v>0</v>
      </c>
      <c r="AM15" s="150">
        <f t="shared" si="12"/>
        <v>0</v>
      </c>
      <c r="AN15" s="150">
        <f t="shared" si="19"/>
        <v>0</v>
      </c>
      <c r="AO15" s="150">
        <f t="shared" si="20"/>
        <v>0</v>
      </c>
      <c r="AQ15" s="124">
        <f t="shared" si="13"/>
        <v>0.68367044123389298</v>
      </c>
      <c r="AR15" s="124">
        <f t="shared" si="14"/>
        <v>0.62882882882882885</v>
      </c>
      <c r="AS15" s="124">
        <f t="shared" si="15"/>
        <v>0.93461981566820274</v>
      </c>
      <c r="AT15" s="124">
        <f t="shared" si="16"/>
        <v>0.58045719408337071</v>
      </c>
    </row>
    <row r="16" spans="1:46">
      <c r="A16" s="134" t="s">
        <v>115</v>
      </c>
      <c r="B16" s="143" t="s">
        <v>120</v>
      </c>
      <c r="C16" s="143"/>
      <c r="D16" s="141">
        <v>7118.87</v>
      </c>
      <c r="E16" s="142">
        <v>5824.75</v>
      </c>
      <c r="F16" s="142">
        <v>6004.75</v>
      </c>
      <c r="G16" s="142">
        <v>3112.5</v>
      </c>
      <c r="H16" s="141">
        <v>0</v>
      </c>
      <c r="I16" s="142">
        <v>0</v>
      </c>
      <c r="J16" s="141">
        <v>0</v>
      </c>
      <c r="K16" s="144">
        <v>0</v>
      </c>
      <c r="L16" s="142">
        <v>5554.75</v>
      </c>
      <c r="M16" s="142">
        <v>5131.25</v>
      </c>
      <c r="N16" s="142">
        <v>1806.25</v>
      </c>
      <c r="O16" s="142">
        <v>1310</v>
      </c>
      <c r="P16" s="141">
        <v>0</v>
      </c>
      <c r="Q16" s="142">
        <v>0</v>
      </c>
      <c r="R16" s="141">
        <v>0</v>
      </c>
      <c r="S16" s="141">
        <v>0</v>
      </c>
      <c r="T16" s="141">
        <v>0</v>
      </c>
      <c r="U16" s="142">
        <v>0</v>
      </c>
      <c r="V16" s="142">
        <v>0</v>
      </c>
      <c r="W16" s="142">
        <v>0</v>
      </c>
      <c r="X16" s="141">
        <v>882</v>
      </c>
      <c r="Y16" s="147">
        <f t="shared" si="0"/>
        <v>12.421768707482993</v>
      </c>
      <c r="Z16" s="147">
        <f t="shared" si="1"/>
        <v>5.0141723356009074</v>
      </c>
      <c r="AA16" s="147">
        <f t="shared" si="2"/>
        <v>0</v>
      </c>
      <c r="AB16" s="147">
        <f t="shared" si="3"/>
        <v>0</v>
      </c>
      <c r="AC16" s="147">
        <f t="shared" si="17"/>
        <v>0</v>
      </c>
      <c r="AD16" s="148">
        <f t="shared" si="18"/>
        <v>0</v>
      </c>
      <c r="AE16" s="149">
        <f t="shared" si="4"/>
        <v>17.435941043083901</v>
      </c>
      <c r="AF16" s="150">
        <f t="shared" si="5"/>
        <v>0.81821272196289585</v>
      </c>
      <c r="AG16" s="150">
        <f t="shared" si="6"/>
        <v>0.51833964777884178</v>
      </c>
      <c r="AH16" s="150">
        <f t="shared" si="7"/>
        <v>0</v>
      </c>
      <c r="AI16" s="150">
        <f t="shared" ref="AI16:AI31" si="23">IFERROR((K16/J16),0)</f>
        <v>0</v>
      </c>
      <c r="AJ16" s="150">
        <f t="shared" ref="AJ16:AJ31" si="24">IFERROR((M16/L16),)</f>
        <v>0.92375894504703182</v>
      </c>
      <c r="AK16" s="150">
        <f t="shared" ref="AK16:AK31" si="25">IFERROR((O16/N16),0)</f>
        <v>0.72525951557093427</v>
      </c>
      <c r="AL16" s="150">
        <f t="shared" si="11"/>
        <v>0</v>
      </c>
      <c r="AM16" s="150">
        <f t="shared" si="12"/>
        <v>0</v>
      </c>
      <c r="AN16" s="150">
        <f t="shared" si="19"/>
        <v>0</v>
      </c>
      <c r="AO16" s="150">
        <f t="shared" si="20"/>
        <v>0</v>
      </c>
      <c r="AQ16" s="124">
        <f t="shared" si="13"/>
        <v>0.81821272196289585</v>
      </c>
      <c r="AR16" s="124">
        <f t="shared" si="14"/>
        <v>0.51833964777884178</v>
      </c>
      <c r="AS16" s="124">
        <f t="shared" si="15"/>
        <v>0.92375894504703182</v>
      </c>
      <c r="AT16" s="124">
        <f t="shared" si="16"/>
        <v>0.72525951557093427</v>
      </c>
    </row>
    <row r="17" spans="1:46">
      <c r="A17" s="134" t="s">
        <v>14</v>
      </c>
      <c r="B17" s="143" t="s">
        <v>117</v>
      </c>
      <c r="C17" s="143"/>
      <c r="D17" s="141">
        <v>3375.07</v>
      </c>
      <c r="E17" s="142">
        <v>2386.33</v>
      </c>
      <c r="F17" s="142">
        <v>1538.41</v>
      </c>
      <c r="G17" s="142">
        <v>1368.98</v>
      </c>
      <c r="H17" s="141">
        <v>69.430000000000007</v>
      </c>
      <c r="I17" s="142">
        <v>66</v>
      </c>
      <c r="J17" s="141">
        <v>92.57</v>
      </c>
      <c r="K17" s="144">
        <v>60</v>
      </c>
      <c r="L17" s="142">
        <v>2903.86</v>
      </c>
      <c r="M17" s="142">
        <v>2129.75</v>
      </c>
      <c r="N17" s="146">
        <v>1034.79</v>
      </c>
      <c r="O17" s="142">
        <v>928</v>
      </c>
      <c r="P17" s="141">
        <v>59.14</v>
      </c>
      <c r="Q17" s="142">
        <v>0</v>
      </c>
      <c r="R17" s="141">
        <v>61.71</v>
      </c>
      <c r="S17" s="141">
        <v>24</v>
      </c>
      <c r="T17" s="141">
        <v>0</v>
      </c>
      <c r="U17" s="142">
        <v>0</v>
      </c>
      <c r="V17" s="142">
        <v>0</v>
      </c>
      <c r="W17" s="142">
        <v>0</v>
      </c>
      <c r="X17" s="141">
        <v>682</v>
      </c>
      <c r="Y17" s="147">
        <f t="shared" si="0"/>
        <v>6.621818181818182</v>
      </c>
      <c r="Z17" s="147">
        <f t="shared" si="1"/>
        <v>3.3680058651026394</v>
      </c>
      <c r="AA17" s="147">
        <f t="shared" si="2"/>
        <v>9.6774193548387094E-2</v>
      </c>
      <c r="AB17" s="147">
        <f t="shared" si="3"/>
        <v>0.12316715542521994</v>
      </c>
      <c r="AC17" s="147">
        <f t="shared" si="17"/>
        <v>0</v>
      </c>
      <c r="AD17" s="148">
        <f t="shared" si="18"/>
        <v>0</v>
      </c>
      <c r="AE17" s="149">
        <f t="shared" si="4"/>
        <v>10.209765395894429</v>
      </c>
      <c r="AF17" s="150">
        <f t="shared" si="5"/>
        <v>0.70704607608138492</v>
      </c>
      <c r="AG17" s="150">
        <f t="shared" si="6"/>
        <v>0.88986681053815297</v>
      </c>
      <c r="AH17" s="150">
        <f t="shared" si="7"/>
        <v>0.9505977243266599</v>
      </c>
      <c r="AI17" s="150">
        <f t="shared" si="23"/>
        <v>0.64815815058874371</v>
      </c>
      <c r="AJ17" s="150">
        <f t="shared" si="24"/>
        <v>0.73342034395597577</v>
      </c>
      <c r="AK17" s="150">
        <f t="shared" si="25"/>
        <v>0.89680031697252582</v>
      </c>
      <c r="AL17" s="150">
        <f t="shared" si="11"/>
        <v>0</v>
      </c>
      <c r="AM17" s="150">
        <f t="shared" si="12"/>
        <v>0.38891589693728729</v>
      </c>
      <c r="AN17" s="150">
        <f t="shared" si="19"/>
        <v>0</v>
      </c>
      <c r="AO17" s="150">
        <f t="shared" si="20"/>
        <v>0</v>
      </c>
      <c r="AQ17" s="124">
        <f t="shared" si="13"/>
        <v>0.71195529104369282</v>
      </c>
      <c r="AR17" s="124">
        <f t="shared" si="14"/>
        <v>0.87614808274779576</v>
      </c>
      <c r="AS17" s="124">
        <f t="shared" si="15"/>
        <v>0.71878164022949709</v>
      </c>
      <c r="AT17" s="124">
        <f t="shared" si="16"/>
        <v>0.86821705426356588</v>
      </c>
    </row>
    <row r="18" spans="1:46">
      <c r="A18" s="134" t="s">
        <v>15</v>
      </c>
      <c r="B18" s="143" t="s">
        <v>117</v>
      </c>
      <c r="C18" s="143"/>
      <c r="D18" s="141">
        <v>1109.3900000000001</v>
      </c>
      <c r="E18" s="142">
        <v>1021</v>
      </c>
      <c r="F18" s="142">
        <v>768</v>
      </c>
      <c r="G18" s="142">
        <v>674</v>
      </c>
      <c r="H18" s="141">
        <v>99.61</v>
      </c>
      <c r="I18" s="142">
        <v>111</v>
      </c>
      <c r="J18" s="141">
        <v>0</v>
      </c>
      <c r="K18" s="144">
        <v>0</v>
      </c>
      <c r="L18" s="142">
        <v>682.93</v>
      </c>
      <c r="M18" s="142">
        <v>793</v>
      </c>
      <c r="N18" s="142">
        <v>744</v>
      </c>
      <c r="O18" s="142">
        <v>768</v>
      </c>
      <c r="P18" s="141">
        <v>61.07</v>
      </c>
      <c r="Q18" s="142">
        <v>0</v>
      </c>
      <c r="R18" s="141">
        <v>0</v>
      </c>
      <c r="S18" s="141">
        <v>0</v>
      </c>
      <c r="T18" s="141">
        <v>0</v>
      </c>
      <c r="U18" s="142">
        <v>0</v>
      </c>
      <c r="V18" s="142">
        <v>0</v>
      </c>
      <c r="W18" s="142">
        <v>0</v>
      </c>
      <c r="X18" s="141">
        <v>501</v>
      </c>
      <c r="Y18" s="147">
        <f t="shared" si="0"/>
        <v>3.6207584830339323</v>
      </c>
      <c r="Z18" s="147">
        <f t="shared" si="1"/>
        <v>2.878243512974052</v>
      </c>
      <c r="AA18" s="147">
        <f t="shared" si="2"/>
        <v>0.22155688622754491</v>
      </c>
      <c r="AB18" s="147">
        <f t="shared" si="3"/>
        <v>0</v>
      </c>
      <c r="AC18" s="147">
        <f t="shared" si="17"/>
        <v>0</v>
      </c>
      <c r="AD18" s="148">
        <f t="shared" si="18"/>
        <v>0</v>
      </c>
      <c r="AE18" s="149">
        <f t="shared" si="4"/>
        <v>6.7205588822355296</v>
      </c>
      <c r="AF18" s="150">
        <f t="shared" si="5"/>
        <v>0.92032558433012723</v>
      </c>
      <c r="AG18" s="150">
        <f t="shared" si="6"/>
        <v>0.87760416666666663</v>
      </c>
      <c r="AH18" s="150">
        <f t="shared" si="7"/>
        <v>1.1143459492018875</v>
      </c>
      <c r="AI18" s="150">
        <f t="shared" si="23"/>
        <v>0</v>
      </c>
      <c r="AJ18" s="150">
        <f t="shared" si="24"/>
        <v>1.1611731802673775</v>
      </c>
      <c r="AK18" s="150">
        <f t="shared" si="25"/>
        <v>1.032258064516129</v>
      </c>
      <c r="AL18" s="150">
        <f t="shared" si="11"/>
        <v>0</v>
      </c>
      <c r="AM18" s="150">
        <f t="shared" si="12"/>
        <v>0</v>
      </c>
      <c r="AN18" s="150">
        <f t="shared" si="19"/>
        <v>0</v>
      </c>
      <c r="AO18" s="150">
        <f t="shared" si="20"/>
        <v>0</v>
      </c>
      <c r="AQ18" s="124">
        <f t="shared" si="13"/>
        <v>0.93631100082712981</v>
      </c>
      <c r="AR18" s="124">
        <f t="shared" si="14"/>
        <v>0.87760416666666663</v>
      </c>
      <c r="AS18" s="124">
        <f t="shared" si="15"/>
        <v>1.0658602150537635</v>
      </c>
      <c r="AT18" s="124">
        <f t="shared" si="16"/>
        <v>1.032258064516129</v>
      </c>
    </row>
    <row r="19" spans="1:46">
      <c r="A19" s="134" t="s">
        <v>16</v>
      </c>
      <c r="B19" s="143" t="s">
        <v>106</v>
      </c>
      <c r="C19" s="143"/>
      <c r="D19" s="141">
        <v>2112.58</v>
      </c>
      <c r="E19" s="142">
        <v>1640.83</v>
      </c>
      <c r="F19" s="142">
        <v>1630.5</v>
      </c>
      <c r="G19" s="142">
        <v>918.33</v>
      </c>
      <c r="H19" s="141">
        <v>0</v>
      </c>
      <c r="I19" s="142">
        <v>0</v>
      </c>
      <c r="J19" s="141">
        <v>0</v>
      </c>
      <c r="K19" s="144">
        <v>0</v>
      </c>
      <c r="L19" s="142">
        <v>1116</v>
      </c>
      <c r="M19" s="142">
        <v>1151.5</v>
      </c>
      <c r="N19" s="142">
        <v>1488</v>
      </c>
      <c r="O19" s="142">
        <v>1107.5</v>
      </c>
      <c r="P19" s="141">
        <v>0</v>
      </c>
      <c r="Q19" s="142">
        <v>0</v>
      </c>
      <c r="R19" s="141">
        <v>0</v>
      </c>
      <c r="S19" s="141">
        <v>0</v>
      </c>
      <c r="T19" s="141">
        <v>0</v>
      </c>
      <c r="U19" s="142">
        <v>0</v>
      </c>
      <c r="V19" s="142">
        <v>0</v>
      </c>
      <c r="W19" s="142">
        <v>0</v>
      </c>
      <c r="X19" s="141">
        <v>782</v>
      </c>
      <c r="Y19" s="147">
        <f t="shared" si="0"/>
        <v>3.5707544757033247</v>
      </c>
      <c r="Z19" s="147">
        <f t="shared" si="1"/>
        <v>2.5905754475703322</v>
      </c>
      <c r="AA19" s="147">
        <f t="shared" si="2"/>
        <v>0</v>
      </c>
      <c r="AB19" s="147">
        <f t="shared" si="3"/>
        <v>0</v>
      </c>
      <c r="AC19" s="147">
        <f t="shared" si="17"/>
        <v>0</v>
      </c>
      <c r="AD19" s="148">
        <f t="shared" si="18"/>
        <v>0</v>
      </c>
      <c r="AE19" s="149">
        <f t="shared" si="4"/>
        <v>6.1613299232736569</v>
      </c>
      <c r="AF19" s="150">
        <f t="shared" si="5"/>
        <v>0.77669484705904623</v>
      </c>
      <c r="AG19" s="150">
        <f t="shared" si="6"/>
        <v>0.56321987120515182</v>
      </c>
      <c r="AH19" s="150">
        <f t="shared" si="7"/>
        <v>0</v>
      </c>
      <c r="AI19" s="150">
        <f t="shared" si="23"/>
        <v>0</v>
      </c>
      <c r="AJ19" s="150">
        <f t="shared" si="24"/>
        <v>1.0318100358422939</v>
      </c>
      <c r="AK19" s="150">
        <f t="shared" si="25"/>
        <v>0.74428763440860213</v>
      </c>
      <c r="AL19" s="150">
        <f t="shared" si="11"/>
        <v>0</v>
      </c>
      <c r="AM19" s="150">
        <f t="shared" si="12"/>
        <v>0</v>
      </c>
      <c r="AN19" s="150">
        <f t="shared" si="19"/>
        <v>0</v>
      </c>
      <c r="AO19" s="150">
        <f t="shared" si="20"/>
        <v>0</v>
      </c>
      <c r="AQ19" s="124">
        <f t="shared" si="13"/>
        <v>0.77669484705904623</v>
      </c>
      <c r="AR19" s="124">
        <f t="shared" si="14"/>
        <v>0.56321987120515182</v>
      </c>
      <c r="AS19" s="124">
        <f t="shared" si="15"/>
        <v>1.0318100358422939</v>
      </c>
      <c r="AT19" s="124">
        <f t="shared" si="16"/>
        <v>0.74428763440860213</v>
      </c>
    </row>
    <row r="20" spans="1:46">
      <c r="A20" s="134" t="s">
        <v>17</v>
      </c>
      <c r="B20" s="143" t="s">
        <v>118</v>
      </c>
      <c r="C20" s="143"/>
      <c r="D20" s="141">
        <v>3030</v>
      </c>
      <c r="E20" s="142">
        <v>2156.25</v>
      </c>
      <c r="F20" s="142">
        <v>422.25</v>
      </c>
      <c r="G20" s="142">
        <v>211</v>
      </c>
      <c r="H20" s="141">
        <v>0</v>
      </c>
      <c r="I20" s="142">
        <v>0</v>
      </c>
      <c r="J20" s="141">
        <v>0</v>
      </c>
      <c r="K20" s="144">
        <v>0</v>
      </c>
      <c r="L20" s="142">
        <v>2232</v>
      </c>
      <c r="M20" s="142">
        <v>1714.5</v>
      </c>
      <c r="N20" s="142">
        <v>372</v>
      </c>
      <c r="O20" s="142">
        <v>264</v>
      </c>
      <c r="P20" s="141">
        <v>0</v>
      </c>
      <c r="Q20" s="142">
        <v>0</v>
      </c>
      <c r="R20" s="141">
        <v>0</v>
      </c>
      <c r="S20" s="141">
        <v>0</v>
      </c>
      <c r="T20" s="141">
        <v>0</v>
      </c>
      <c r="U20" s="142">
        <v>0</v>
      </c>
      <c r="V20" s="142">
        <v>0</v>
      </c>
      <c r="W20" s="142">
        <v>0</v>
      </c>
      <c r="X20" s="141">
        <v>0</v>
      </c>
      <c r="Y20" s="147">
        <f t="shared" si="0"/>
        <v>0</v>
      </c>
      <c r="Z20" s="147">
        <f t="shared" si="1"/>
        <v>0</v>
      </c>
      <c r="AA20" s="147">
        <f t="shared" si="2"/>
        <v>0</v>
      </c>
      <c r="AB20" s="147">
        <f t="shared" si="3"/>
        <v>0</v>
      </c>
      <c r="AC20" s="147">
        <f t="shared" si="17"/>
        <v>0</v>
      </c>
      <c r="AD20" s="148">
        <f t="shared" si="18"/>
        <v>0</v>
      </c>
      <c r="AE20" s="149">
        <f t="shared" si="4"/>
        <v>0</v>
      </c>
      <c r="AF20" s="150">
        <f t="shared" si="5"/>
        <v>0.7116336633663366</v>
      </c>
      <c r="AG20" s="150">
        <f t="shared" si="6"/>
        <v>0.49970396684428658</v>
      </c>
      <c r="AH20" s="150">
        <f t="shared" si="7"/>
        <v>0</v>
      </c>
      <c r="AI20" s="150">
        <f t="shared" si="23"/>
        <v>0</v>
      </c>
      <c r="AJ20" s="150">
        <f t="shared" si="24"/>
        <v>0.76814516129032262</v>
      </c>
      <c r="AK20" s="150">
        <f t="shared" si="25"/>
        <v>0.70967741935483875</v>
      </c>
      <c r="AL20" s="150">
        <f t="shared" si="11"/>
        <v>0</v>
      </c>
      <c r="AM20" s="150">
        <f t="shared" si="12"/>
        <v>0</v>
      </c>
      <c r="AN20" s="150">
        <f t="shared" si="19"/>
        <v>0</v>
      </c>
      <c r="AO20" s="150">
        <f t="shared" si="20"/>
        <v>0</v>
      </c>
      <c r="AQ20" s="124">
        <f t="shared" si="13"/>
        <v>0.7116336633663366</v>
      </c>
      <c r="AR20" s="124">
        <f t="shared" si="14"/>
        <v>0.49970396684428658</v>
      </c>
      <c r="AS20" s="124">
        <f t="shared" si="15"/>
        <v>0.76814516129032262</v>
      </c>
      <c r="AT20" s="124">
        <f t="shared" si="16"/>
        <v>0.70967741935483875</v>
      </c>
    </row>
    <row r="21" spans="1:46">
      <c r="A21" s="134" t="s">
        <v>18</v>
      </c>
      <c r="B21" s="143" t="s">
        <v>112</v>
      </c>
      <c r="C21" s="143"/>
      <c r="D21" s="141">
        <v>1726</v>
      </c>
      <c r="E21" s="142">
        <v>1683.92</v>
      </c>
      <c r="F21" s="142">
        <v>1279.93</v>
      </c>
      <c r="G21" s="151">
        <v>1062</v>
      </c>
      <c r="H21" s="141">
        <v>0</v>
      </c>
      <c r="I21" s="142">
        <v>38</v>
      </c>
      <c r="J21" s="141">
        <v>106.07</v>
      </c>
      <c r="K21" s="144">
        <v>50</v>
      </c>
      <c r="L21" s="142">
        <v>1488</v>
      </c>
      <c r="M21" s="142">
        <v>1224.33</v>
      </c>
      <c r="N21" s="142">
        <v>669.36</v>
      </c>
      <c r="O21" s="142">
        <v>790.5</v>
      </c>
      <c r="P21" s="141">
        <v>0</v>
      </c>
      <c r="Q21" s="142">
        <v>0</v>
      </c>
      <c r="R21" s="141">
        <v>54.64</v>
      </c>
      <c r="S21" s="141">
        <v>0</v>
      </c>
      <c r="T21" s="141">
        <v>0</v>
      </c>
      <c r="U21" s="142">
        <v>0</v>
      </c>
      <c r="V21" s="142">
        <v>0</v>
      </c>
      <c r="W21" s="142">
        <v>0</v>
      </c>
      <c r="X21" s="142">
        <v>789</v>
      </c>
      <c r="Y21" s="147">
        <f t="shared" si="0"/>
        <v>3.6859949302915083</v>
      </c>
      <c r="Z21" s="147">
        <f t="shared" si="1"/>
        <v>2.3479087452471483</v>
      </c>
      <c r="AA21" s="147">
        <f t="shared" si="2"/>
        <v>4.8162230671736375E-2</v>
      </c>
      <c r="AB21" s="147">
        <f t="shared" si="3"/>
        <v>6.3371356147021551E-2</v>
      </c>
      <c r="AC21" s="147">
        <f t="shared" si="17"/>
        <v>0</v>
      </c>
      <c r="AD21" s="148">
        <f t="shared" si="18"/>
        <v>0</v>
      </c>
      <c r="AE21" s="149">
        <f t="shared" si="4"/>
        <v>6.1454372623574143</v>
      </c>
      <c r="AF21" s="150">
        <f t="shared" si="5"/>
        <v>0.97561993047508699</v>
      </c>
      <c r="AG21" s="150">
        <f t="shared" si="6"/>
        <v>0.82973287601665713</v>
      </c>
      <c r="AH21" s="150">
        <f t="shared" si="7"/>
        <v>0</v>
      </c>
      <c r="AI21" s="150">
        <f t="shared" si="23"/>
        <v>0.47138682002451215</v>
      </c>
      <c r="AJ21" s="150">
        <f t="shared" si="24"/>
        <v>0.82280241935483867</v>
      </c>
      <c r="AK21" s="150">
        <f t="shared" si="25"/>
        <v>1.1809788454643242</v>
      </c>
      <c r="AL21" s="150">
        <f t="shared" si="11"/>
        <v>0</v>
      </c>
      <c r="AM21" s="150">
        <f t="shared" si="12"/>
        <v>0</v>
      </c>
      <c r="AN21" s="150">
        <f t="shared" si="19"/>
        <v>0</v>
      </c>
      <c r="AO21" s="150">
        <f t="shared" si="20"/>
        <v>0</v>
      </c>
      <c r="AQ21" s="124">
        <f t="shared" si="13"/>
        <v>0.9976361529548089</v>
      </c>
      <c r="AR21" s="124">
        <f t="shared" si="14"/>
        <v>0.8023088023088023</v>
      </c>
      <c r="AS21" s="124">
        <f t="shared" si="15"/>
        <v>0.82280241935483867</v>
      </c>
      <c r="AT21" s="124">
        <f t="shared" si="16"/>
        <v>1.0918508287292819</v>
      </c>
    </row>
    <row r="22" spans="1:46">
      <c r="A22" s="134" t="s">
        <v>19</v>
      </c>
      <c r="B22" s="143" t="s">
        <v>113</v>
      </c>
      <c r="C22" s="143"/>
      <c r="D22" s="141">
        <v>1439</v>
      </c>
      <c r="E22" s="142">
        <v>910.67</v>
      </c>
      <c r="F22" s="142">
        <v>1418.5</v>
      </c>
      <c r="G22" s="142">
        <v>757</v>
      </c>
      <c r="H22" s="141">
        <v>0</v>
      </c>
      <c r="I22" s="142">
        <v>12</v>
      </c>
      <c r="J22" s="141">
        <v>0</v>
      </c>
      <c r="K22" s="144">
        <v>0</v>
      </c>
      <c r="L22" s="142">
        <v>1116</v>
      </c>
      <c r="M22" s="142">
        <v>768</v>
      </c>
      <c r="N22" s="142">
        <v>1116</v>
      </c>
      <c r="O22" s="142">
        <v>576</v>
      </c>
      <c r="P22" s="141">
        <v>0</v>
      </c>
      <c r="Q22" s="142">
        <v>0</v>
      </c>
      <c r="R22" s="141">
        <v>0</v>
      </c>
      <c r="S22" s="141">
        <v>0</v>
      </c>
      <c r="T22" s="141">
        <v>0</v>
      </c>
      <c r="U22" s="142">
        <v>0</v>
      </c>
      <c r="V22" s="142">
        <v>0</v>
      </c>
      <c r="W22" s="142">
        <v>0</v>
      </c>
      <c r="X22" s="142">
        <v>407</v>
      </c>
      <c r="Y22" s="147">
        <f t="shared" si="0"/>
        <v>4.1244963144963149</v>
      </c>
      <c r="Z22" s="147">
        <f t="shared" si="1"/>
        <v>3.2751842751842752</v>
      </c>
      <c r="AA22" s="147">
        <f t="shared" si="2"/>
        <v>2.9484029484029485E-2</v>
      </c>
      <c r="AB22" s="147">
        <f t="shared" si="3"/>
        <v>0</v>
      </c>
      <c r="AC22" s="147">
        <f t="shared" si="17"/>
        <v>0</v>
      </c>
      <c r="AD22" s="148">
        <f t="shared" si="18"/>
        <v>0</v>
      </c>
      <c r="AE22" s="149">
        <f t="shared" si="4"/>
        <v>7.4291646191646201</v>
      </c>
      <c r="AF22" s="150">
        <f t="shared" si="5"/>
        <v>0.63284920083391238</v>
      </c>
      <c r="AG22" s="150">
        <f t="shared" si="6"/>
        <v>0.53366231935142761</v>
      </c>
      <c r="AH22" s="150">
        <f t="shared" si="7"/>
        <v>0</v>
      </c>
      <c r="AI22" s="150">
        <f t="shared" si="23"/>
        <v>0</v>
      </c>
      <c r="AJ22" s="150">
        <f t="shared" si="24"/>
        <v>0.68817204301075274</v>
      </c>
      <c r="AK22" s="150">
        <f t="shared" si="25"/>
        <v>0.5161290322580645</v>
      </c>
      <c r="AL22" s="150">
        <f t="shared" si="11"/>
        <v>0</v>
      </c>
      <c r="AM22" s="150">
        <f t="shared" si="12"/>
        <v>0</v>
      </c>
      <c r="AN22" s="150">
        <f t="shared" si="19"/>
        <v>0</v>
      </c>
      <c r="AO22" s="150">
        <f t="shared" si="20"/>
        <v>0</v>
      </c>
      <c r="AQ22" s="124">
        <f t="shared" si="13"/>
        <v>0.64118832522585123</v>
      </c>
      <c r="AR22" s="124">
        <f t="shared" si="14"/>
        <v>0.53366231935142761</v>
      </c>
      <c r="AS22" s="124">
        <f t="shared" si="15"/>
        <v>0.68817204301075274</v>
      </c>
      <c r="AT22" s="124">
        <f t="shared" si="16"/>
        <v>0.5161290322580645</v>
      </c>
    </row>
    <row r="23" spans="1:46">
      <c r="A23" s="134" t="s">
        <v>45</v>
      </c>
      <c r="B23" s="143" t="s">
        <v>113</v>
      </c>
      <c r="C23" s="143"/>
      <c r="D23" s="141">
        <v>1925.5</v>
      </c>
      <c r="E23" s="142">
        <v>1154.08</v>
      </c>
      <c r="F23" s="142">
        <v>1697.5</v>
      </c>
      <c r="G23" s="142">
        <v>1707.5</v>
      </c>
      <c r="H23" s="141">
        <v>0</v>
      </c>
      <c r="I23" s="142">
        <v>0</v>
      </c>
      <c r="J23" s="141">
        <v>90</v>
      </c>
      <c r="K23" s="144">
        <v>24</v>
      </c>
      <c r="L23" s="142">
        <v>1103.5</v>
      </c>
      <c r="M23" s="142">
        <v>948</v>
      </c>
      <c r="N23" s="142">
        <v>1339.29</v>
      </c>
      <c r="O23" s="142">
        <v>1141</v>
      </c>
      <c r="P23" s="141">
        <v>0</v>
      </c>
      <c r="Q23" s="142">
        <v>0</v>
      </c>
      <c r="R23" s="141">
        <v>70.709999999999994</v>
      </c>
      <c r="S23" s="141">
        <v>36</v>
      </c>
      <c r="T23" s="141">
        <v>160.71</v>
      </c>
      <c r="U23" s="142">
        <v>165</v>
      </c>
      <c r="V23" s="142">
        <v>0</v>
      </c>
      <c r="W23" s="142">
        <v>0</v>
      </c>
      <c r="X23" s="142">
        <v>627</v>
      </c>
      <c r="Y23" s="147">
        <f t="shared" si="0"/>
        <v>3.3525996810207337</v>
      </c>
      <c r="Z23" s="147">
        <f t="shared" si="1"/>
        <v>4.5430622009569381</v>
      </c>
      <c r="AA23" s="147">
        <f t="shared" si="2"/>
        <v>0</v>
      </c>
      <c r="AB23" s="147">
        <f t="shared" si="3"/>
        <v>9.569377990430622E-2</v>
      </c>
      <c r="AC23" s="147">
        <f t="shared" si="17"/>
        <v>0.26315789473684209</v>
      </c>
      <c r="AD23" s="148">
        <f t="shared" si="18"/>
        <v>0</v>
      </c>
      <c r="AE23" s="149">
        <f t="shared" si="4"/>
        <v>8.2545135566188197</v>
      </c>
      <c r="AF23" s="150">
        <f t="shared" si="5"/>
        <v>0.59936639833809391</v>
      </c>
      <c r="AG23" s="150">
        <f t="shared" si="6"/>
        <v>1.0058910162002945</v>
      </c>
      <c r="AH23" s="150">
        <f t="shared" si="7"/>
        <v>0</v>
      </c>
      <c r="AI23" s="150">
        <f t="shared" si="23"/>
        <v>0.26666666666666666</v>
      </c>
      <c r="AJ23" s="150">
        <f t="shared" si="24"/>
        <v>0.85908473040326239</v>
      </c>
      <c r="AK23" s="150">
        <f t="shared" si="25"/>
        <v>0.85194394044605726</v>
      </c>
      <c r="AL23" s="150">
        <f t="shared" si="11"/>
        <v>0</v>
      </c>
      <c r="AM23" s="150">
        <f t="shared" si="12"/>
        <v>0.50912176495545192</v>
      </c>
      <c r="AN23" s="150">
        <f t="shared" si="19"/>
        <v>1.0266940451745379</v>
      </c>
      <c r="AO23" s="150">
        <f t="shared" si="20"/>
        <v>0</v>
      </c>
      <c r="AQ23" s="124">
        <f t="shared" si="13"/>
        <v>0.59936639833809391</v>
      </c>
      <c r="AR23" s="124">
        <f t="shared" si="14"/>
        <v>0.96867132867132866</v>
      </c>
      <c r="AS23" s="124">
        <f t="shared" si="15"/>
        <v>0.85908473040326239</v>
      </c>
      <c r="AT23" s="124">
        <f t="shared" si="16"/>
        <v>0.83475177304964543</v>
      </c>
    </row>
    <row r="24" spans="1:46">
      <c r="A24" s="134" t="s">
        <v>20</v>
      </c>
      <c r="B24" s="143" t="s">
        <v>113</v>
      </c>
      <c r="C24" s="143"/>
      <c r="D24" s="141">
        <v>2645.06</v>
      </c>
      <c r="E24" s="142">
        <v>1559.42</v>
      </c>
      <c r="F24" s="142">
        <v>1450.18</v>
      </c>
      <c r="G24" s="142">
        <v>1176</v>
      </c>
      <c r="H24" s="141">
        <v>104.46</v>
      </c>
      <c r="I24" s="142">
        <v>187.5</v>
      </c>
      <c r="J24" s="141">
        <v>163.80000000000001</v>
      </c>
      <c r="K24" s="144">
        <v>199.5</v>
      </c>
      <c r="L24" s="142">
        <v>1797.75</v>
      </c>
      <c r="M24" s="142">
        <v>1351.08</v>
      </c>
      <c r="N24" s="142">
        <v>1336.8</v>
      </c>
      <c r="O24" s="142">
        <v>1290</v>
      </c>
      <c r="P24" s="141">
        <v>56.25</v>
      </c>
      <c r="Q24" s="142">
        <v>48</v>
      </c>
      <c r="R24" s="141">
        <v>151.19999999999999</v>
      </c>
      <c r="S24" s="141">
        <v>48</v>
      </c>
      <c r="T24" s="141">
        <v>160.71</v>
      </c>
      <c r="U24" s="142">
        <v>142.5</v>
      </c>
      <c r="V24" s="142">
        <v>0</v>
      </c>
      <c r="W24" s="142">
        <v>0</v>
      </c>
      <c r="X24" s="142">
        <v>871</v>
      </c>
      <c r="Y24" s="147">
        <f t="shared" si="0"/>
        <v>3.3415614236509761</v>
      </c>
      <c r="Z24" s="147">
        <f t="shared" si="1"/>
        <v>2.8312284730195176</v>
      </c>
      <c r="AA24" s="147">
        <f t="shared" si="2"/>
        <v>0.27037887485648682</v>
      </c>
      <c r="AB24" s="147">
        <f t="shared" si="3"/>
        <v>0.28415614236509756</v>
      </c>
      <c r="AC24" s="147">
        <f t="shared" si="17"/>
        <v>0.16360505166475317</v>
      </c>
      <c r="AD24" s="148">
        <f t="shared" si="18"/>
        <v>0</v>
      </c>
      <c r="AE24" s="149">
        <f t="shared" si="4"/>
        <v>6.8909299655568317</v>
      </c>
      <c r="AF24" s="150">
        <f t="shared" si="5"/>
        <v>0.58955940507965798</v>
      </c>
      <c r="AG24" s="150">
        <f t="shared" si="6"/>
        <v>0.81093381511260665</v>
      </c>
      <c r="AH24" s="150">
        <f t="shared" si="7"/>
        <v>1.7949454336588169</v>
      </c>
      <c r="AI24" s="150">
        <f t="shared" si="23"/>
        <v>1.2179487179487178</v>
      </c>
      <c r="AJ24" s="150">
        <f t="shared" si="24"/>
        <v>0.75153942428035037</v>
      </c>
      <c r="AK24" s="150">
        <f t="shared" si="25"/>
        <v>0.96499102333931785</v>
      </c>
      <c r="AL24" s="150">
        <f t="shared" si="11"/>
        <v>1.171875</v>
      </c>
      <c r="AM24" s="150">
        <f t="shared" si="12"/>
        <v>0.3174603174603175</v>
      </c>
      <c r="AN24" s="150">
        <f t="shared" si="19"/>
        <v>0.88669031174164636</v>
      </c>
      <c r="AO24" s="150">
        <f t="shared" si="20"/>
        <v>0</v>
      </c>
      <c r="AQ24" s="124">
        <f t="shared" si="13"/>
        <v>0.63535453460967739</v>
      </c>
      <c r="AR24" s="124">
        <f t="shared" si="14"/>
        <v>0.85224104387910626</v>
      </c>
      <c r="AS24" s="124">
        <f t="shared" si="15"/>
        <v>0.75462783171521031</v>
      </c>
      <c r="AT24" s="124">
        <f t="shared" si="16"/>
        <v>0.89919354838709675</v>
      </c>
    </row>
    <row r="25" spans="1:46">
      <c r="A25" s="134" t="s">
        <v>21</v>
      </c>
      <c r="B25" s="143" t="s">
        <v>114</v>
      </c>
      <c r="C25" s="143"/>
      <c r="D25" s="141">
        <v>2527</v>
      </c>
      <c r="E25" s="142">
        <v>1647.25</v>
      </c>
      <c r="F25" s="142">
        <v>1588.96</v>
      </c>
      <c r="G25" s="142">
        <v>939.5</v>
      </c>
      <c r="H25" s="141">
        <v>112.5</v>
      </c>
      <c r="I25" s="142">
        <v>61.5</v>
      </c>
      <c r="J25" s="141">
        <v>98.04</v>
      </c>
      <c r="K25" s="144">
        <v>61.5</v>
      </c>
      <c r="L25" s="142">
        <v>2555.79</v>
      </c>
      <c r="M25" s="142">
        <v>1711.33</v>
      </c>
      <c r="N25" s="142">
        <v>1036.32</v>
      </c>
      <c r="O25" s="142">
        <v>869.5</v>
      </c>
      <c r="P25" s="141">
        <v>48.21</v>
      </c>
      <c r="Q25" s="142">
        <v>0</v>
      </c>
      <c r="R25" s="141">
        <v>62.68</v>
      </c>
      <c r="S25" s="141">
        <v>36</v>
      </c>
      <c r="T25" s="141">
        <v>0</v>
      </c>
      <c r="U25" s="142">
        <v>0</v>
      </c>
      <c r="V25" s="142">
        <v>0</v>
      </c>
      <c r="W25" s="142">
        <v>0</v>
      </c>
      <c r="X25" s="142">
        <v>905</v>
      </c>
      <c r="Y25" s="147">
        <f t="shared" si="0"/>
        <v>3.7111381215469614</v>
      </c>
      <c r="Z25" s="147">
        <f t="shared" si="1"/>
        <v>1.9988950276243094</v>
      </c>
      <c r="AA25" s="147">
        <f t="shared" si="2"/>
        <v>6.7955801104972374E-2</v>
      </c>
      <c r="AB25" s="147">
        <f t="shared" si="3"/>
        <v>0.10773480662983426</v>
      </c>
      <c r="AC25" s="147">
        <f t="shared" si="17"/>
        <v>0</v>
      </c>
      <c r="AD25" s="148">
        <f t="shared" si="18"/>
        <v>0</v>
      </c>
      <c r="AE25" s="149">
        <f t="shared" si="4"/>
        <v>5.8857237569060779</v>
      </c>
      <c r="AF25" s="150">
        <f t="shared" si="5"/>
        <v>0.65185991294024537</v>
      </c>
      <c r="AG25" s="150">
        <f t="shared" si="6"/>
        <v>0.59126724398348607</v>
      </c>
      <c r="AH25" s="150">
        <f t="shared" si="7"/>
        <v>0.54666666666666663</v>
      </c>
      <c r="AI25" s="150">
        <f t="shared" si="23"/>
        <v>0.62729498164014685</v>
      </c>
      <c r="AJ25" s="150">
        <f t="shared" si="24"/>
        <v>0.66958944201205883</v>
      </c>
      <c r="AK25" s="150">
        <f t="shared" si="25"/>
        <v>0.83902655550409144</v>
      </c>
      <c r="AL25" s="150">
        <f t="shared" si="11"/>
        <v>0</v>
      </c>
      <c r="AM25" s="150">
        <f t="shared" si="12"/>
        <v>0.57434588385449903</v>
      </c>
      <c r="AN25" s="150">
        <f t="shared" si="19"/>
        <v>0</v>
      </c>
      <c r="AO25" s="150">
        <f t="shared" si="20"/>
        <v>0</v>
      </c>
      <c r="AQ25" s="124">
        <f t="shared" si="13"/>
        <v>0.64737639704489491</v>
      </c>
      <c r="AR25" s="124">
        <f t="shared" si="14"/>
        <v>0.59336099585062241</v>
      </c>
      <c r="AS25" s="124">
        <f t="shared" si="15"/>
        <v>0.6571927803379416</v>
      </c>
      <c r="AT25" s="124">
        <f t="shared" si="16"/>
        <v>0.82393084622383983</v>
      </c>
    </row>
    <row r="26" spans="1:46">
      <c r="A26" s="134" t="s">
        <v>22</v>
      </c>
      <c r="B26" s="143" t="s">
        <v>113</v>
      </c>
      <c r="C26" s="143"/>
      <c r="D26" s="141">
        <v>1703.86</v>
      </c>
      <c r="E26" s="142">
        <v>1418.67</v>
      </c>
      <c r="F26" s="142">
        <v>1188</v>
      </c>
      <c r="G26" s="142">
        <v>838</v>
      </c>
      <c r="H26" s="141">
        <v>99.64</v>
      </c>
      <c r="I26" s="142">
        <v>36</v>
      </c>
      <c r="J26" s="141">
        <v>0</v>
      </c>
      <c r="K26" s="144">
        <v>0</v>
      </c>
      <c r="L26" s="142">
        <v>1426.93</v>
      </c>
      <c r="M26" s="142">
        <v>1136.5</v>
      </c>
      <c r="N26" s="142">
        <v>1008</v>
      </c>
      <c r="O26" s="142">
        <v>798</v>
      </c>
      <c r="P26" s="141">
        <v>61.07</v>
      </c>
      <c r="Q26" s="142">
        <v>24</v>
      </c>
      <c r="R26" s="141">
        <v>0</v>
      </c>
      <c r="S26" s="141">
        <v>0</v>
      </c>
      <c r="T26" s="141">
        <v>0</v>
      </c>
      <c r="U26" s="142">
        <v>0</v>
      </c>
      <c r="V26" s="142">
        <v>0</v>
      </c>
      <c r="W26" s="142">
        <v>0</v>
      </c>
      <c r="X26" s="142">
        <v>681</v>
      </c>
      <c r="Y26" s="147">
        <f t="shared" si="0"/>
        <v>3.7520851688693098</v>
      </c>
      <c r="Z26" s="147">
        <f t="shared" si="1"/>
        <v>2.4023494860499266</v>
      </c>
      <c r="AA26" s="147">
        <f t="shared" si="2"/>
        <v>8.8105726872246701E-2</v>
      </c>
      <c r="AB26" s="147">
        <f t="shared" si="3"/>
        <v>0</v>
      </c>
      <c r="AC26" s="147">
        <f t="shared" si="17"/>
        <v>0</v>
      </c>
      <c r="AD26" s="148">
        <f t="shared" si="18"/>
        <v>0</v>
      </c>
      <c r="AE26" s="149">
        <f t="shared" si="4"/>
        <v>6.2425403817914829</v>
      </c>
      <c r="AF26" s="150">
        <f t="shared" si="5"/>
        <v>0.8326212247485123</v>
      </c>
      <c r="AG26" s="150">
        <f t="shared" si="6"/>
        <v>0.70538720538720534</v>
      </c>
      <c r="AH26" s="150">
        <f t="shared" si="7"/>
        <v>0.36130068245684466</v>
      </c>
      <c r="AI26" s="150">
        <f t="shared" si="23"/>
        <v>0</v>
      </c>
      <c r="AJ26" s="150">
        <f t="shared" si="24"/>
        <v>0.79646513844407218</v>
      </c>
      <c r="AK26" s="150">
        <f t="shared" si="25"/>
        <v>0.79166666666666663</v>
      </c>
      <c r="AL26" s="150">
        <f t="shared" si="11"/>
        <v>2.5445833333333332</v>
      </c>
      <c r="AM26" s="150">
        <f t="shared" si="12"/>
        <v>0</v>
      </c>
      <c r="AN26" s="150">
        <f t="shared" si="19"/>
        <v>0</v>
      </c>
      <c r="AO26" s="150">
        <f t="shared" si="20"/>
        <v>0</v>
      </c>
      <c r="AQ26" s="124">
        <f t="shared" si="13"/>
        <v>0.80658164679789301</v>
      </c>
      <c r="AR26" s="124">
        <f t="shared" si="14"/>
        <v>0.70538720538720534</v>
      </c>
      <c r="AS26" s="124">
        <f t="shared" si="15"/>
        <v>0.77990591397849462</v>
      </c>
      <c r="AT26" s="124">
        <f t="shared" si="16"/>
        <v>0.79166666666666663</v>
      </c>
    </row>
    <row r="27" spans="1:46">
      <c r="A27" s="134" t="s">
        <v>23</v>
      </c>
      <c r="B27" s="143" t="s">
        <v>119</v>
      </c>
      <c r="C27" s="143"/>
      <c r="D27" s="142">
        <v>2114.4299999999998</v>
      </c>
      <c r="E27" s="142">
        <v>1575</v>
      </c>
      <c r="F27" s="141">
        <v>709.93000000000006</v>
      </c>
      <c r="G27" s="142">
        <v>623</v>
      </c>
      <c r="H27" s="141">
        <v>52.07</v>
      </c>
      <c r="I27" s="144">
        <v>72</v>
      </c>
      <c r="J27" s="141">
        <v>83.57</v>
      </c>
      <c r="K27" s="144">
        <v>96</v>
      </c>
      <c r="L27" s="142">
        <v>1443.64</v>
      </c>
      <c r="M27" s="142">
        <v>1225.83</v>
      </c>
      <c r="N27" s="142">
        <v>666.86</v>
      </c>
      <c r="O27" s="142">
        <v>756</v>
      </c>
      <c r="P27" s="141">
        <v>44.36</v>
      </c>
      <c r="Q27" s="142">
        <v>0</v>
      </c>
      <c r="R27" s="141">
        <v>77.14</v>
      </c>
      <c r="S27" s="141">
        <v>0</v>
      </c>
      <c r="T27" s="141">
        <v>0</v>
      </c>
      <c r="U27" s="142">
        <v>0</v>
      </c>
      <c r="V27" s="142">
        <v>0</v>
      </c>
      <c r="W27" s="142">
        <v>0</v>
      </c>
      <c r="X27" s="142">
        <v>504</v>
      </c>
      <c r="Y27" s="147">
        <f t="shared" si="0"/>
        <v>5.5572023809523809</v>
      </c>
      <c r="Z27" s="147">
        <f t="shared" si="1"/>
        <v>2.7361111111111112</v>
      </c>
      <c r="AA27" s="147">
        <f t="shared" si="2"/>
        <v>0.14285714285714285</v>
      </c>
      <c r="AB27" s="147">
        <f t="shared" si="3"/>
        <v>0.19047619047619047</v>
      </c>
      <c r="AC27" s="147">
        <f t="shared" si="17"/>
        <v>0</v>
      </c>
      <c r="AD27" s="148">
        <f t="shared" si="18"/>
        <v>0</v>
      </c>
      <c r="AE27" s="149">
        <f t="shared" si="4"/>
        <v>8.6266468253968238</v>
      </c>
      <c r="AF27" s="150">
        <f t="shared" si="5"/>
        <v>0.7448815992962643</v>
      </c>
      <c r="AG27" s="150">
        <f t="shared" si="6"/>
        <v>0.87755130787542424</v>
      </c>
      <c r="AH27" s="150">
        <f t="shared" si="7"/>
        <v>1.3827539850201651</v>
      </c>
      <c r="AI27" s="150">
        <f t="shared" si="23"/>
        <v>1.1487375852578678</v>
      </c>
      <c r="AJ27" s="150">
        <f t="shared" si="24"/>
        <v>0.84912443545482241</v>
      </c>
      <c r="AK27" s="150">
        <f t="shared" si="25"/>
        <v>1.1336712353417508</v>
      </c>
      <c r="AL27" s="150">
        <f t="shared" si="11"/>
        <v>0</v>
      </c>
      <c r="AM27" s="150">
        <f t="shared" si="12"/>
        <v>0</v>
      </c>
      <c r="AN27" s="150">
        <f t="shared" si="19"/>
        <v>0</v>
      </c>
      <c r="AO27" s="150">
        <f t="shared" si="20"/>
        <v>0</v>
      </c>
      <c r="AQ27" s="124">
        <f t="shared" si="13"/>
        <v>0.760212324024925</v>
      </c>
      <c r="AR27" s="124">
        <f t="shared" si="14"/>
        <v>0.90611216131064898</v>
      </c>
      <c r="AS27" s="124">
        <f t="shared" si="15"/>
        <v>0.82381048387096767</v>
      </c>
      <c r="AT27" s="124">
        <f t="shared" si="16"/>
        <v>1.0161290322580645</v>
      </c>
    </row>
    <row r="28" spans="1:46">
      <c r="A28" s="134" t="s">
        <v>24</v>
      </c>
      <c r="B28" s="143" t="s">
        <v>113</v>
      </c>
      <c r="C28" s="143"/>
      <c r="D28" s="141">
        <v>1609.82</v>
      </c>
      <c r="E28" s="142">
        <v>1185.5</v>
      </c>
      <c r="F28" s="142">
        <v>1019.0699999999999</v>
      </c>
      <c r="G28" s="142">
        <v>651.5</v>
      </c>
      <c r="H28" s="141">
        <v>62.68</v>
      </c>
      <c r="I28" s="142">
        <v>183.5</v>
      </c>
      <c r="J28" s="141">
        <v>96.43</v>
      </c>
      <c r="K28" s="144">
        <v>102</v>
      </c>
      <c r="L28" s="144">
        <v>1017.96</v>
      </c>
      <c r="M28" s="142">
        <v>722.5</v>
      </c>
      <c r="N28" s="142">
        <v>679.71</v>
      </c>
      <c r="O28" s="142">
        <v>511.5</v>
      </c>
      <c r="P28" s="141">
        <v>98.04</v>
      </c>
      <c r="Q28" s="142">
        <v>24</v>
      </c>
      <c r="R28" s="141">
        <v>64.290000000000006</v>
      </c>
      <c r="S28" s="141">
        <v>12</v>
      </c>
      <c r="T28" s="141">
        <v>0</v>
      </c>
      <c r="U28" s="142">
        <v>0</v>
      </c>
      <c r="V28" s="142">
        <v>0</v>
      </c>
      <c r="W28" s="142">
        <v>0</v>
      </c>
      <c r="X28" s="142">
        <v>351</v>
      </c>
      <c r="Y28" s="147">
        <f t="shared" si="0"/>
        <v>5.4358974358974361</v>
      </c>
      <c r="Z28" s="147">
        <f t="shared" si="1"/>
        <v>3.3133903133903133</v>
      </c>
      <c r="AA28" s="147">
        <f t="shared" si="2"/>
        <v>0.59116809116809121</v>
      </c>
      <c r="AB28" s="147">
        <f t="shared" si="3"/>
        <v>0.3247863247863248</v>
      </c>
      <c r="AC28" s="147">
        <f t="shared" si="17"/>
        <v>0</v>
      </c>
      <c r="AD28" s="148">
        <f t="shared" si="18"/>
        <v>0</v>
      </c>
      <c r="AE28" s="149">
        <f t="shared" si="4"/>
        <v>9.6652421652421658</v>
      </c>
      <c r="AF28" s="150">
        <f t="shared" si="5"/>
        <v>0.73641773614441364</v>
      </c>
      <c r="AG28" s="150">
        <f t="shared" si="6"/>
        <v>0.63930838902136267</v>
      </c>
      <c r="AH28" s="150">
        <f t="shared" si="7"/>
        <v>2.927568602425016</v>
      </c>
      <c r="AI28" s="150">
        <f t="shared" si="23"/>
        <v>1.057762107228041</v>
      </c>
      <c r="AJ28" s="150">
        <f t="shared" si="24"/>
        <v>0.709752839011356</v>
      </c>
      <c r="AK28" s="150">
        <f t="shared" si="25"/>
        <v>0.75252681290550383</v>
      </c>
      <c r="AL28" s="150">
        <f t="shared" si="11"/>
        <v>4.085</v>
      </c>
      <c r="AM28" s="150">
        <f t="shared" si="12"/>
        <v>0.18665422305179652</v>
      </c>
      <c r="AN28" s="150">
        <f t="shared" si="19"/>
        <v>0</v>
      </c>
      <c r="AO28" s="150">
        <f t="shared" si="20"/>
        <v>0</v>
      </c>
      <c r="AQ28" s="124">
        <f t="shared" si="13"/>
        <v>0.8185351270553064</v>
      </c>
      <c r="AR28" s="124">
        <f t="shared" si="14"/>
        <v>0.67548184670551326</v>
      </c>
      <c r="AS28" s="124">
        <f t="shared" si="15"/>
        <v>0.66890681003584229</v>
      </c>
      <c r="AT28" s="124">
        <f t="shared" si="16"/>
        <v>0.7036290322580645</v>
      </c>
    </row>
    <row r="29" spans="1:46">
      <c r="A29" s="134" t="s">
        <v>25</v>
      </c>
      <c r="B29" s="143" t="s">
        <v>117</v>
      </c>
      <c r="C29" s="143"/>
      <c r="D29" s="141">
        <v>1321.86</v>
      </c>
      <c r="E29" s="142">
        <v>1468.5</v>
      </c>
      <c r="F29" s="142">
        <v>1601.07</v>
      </c>
      <c r="G29" s="142">
        <v>803</v>
      </c>
      <c r="H29" s="141">
        <v>77.14</v>
      </c>
      <c r="I29" s="142">
        <v>197</v>
      </c>
      <c r="J29" s="141">
        <v>96.43</v>
      </c>
      <c r="K29" s="144">
        <v>89</v>
      </c>
      <c r="L29" s="142">
        <v>1032.43</v>
      </c>
      <c r="M29" s="142">
        <v>1041</v>
      </c>
      <c r="N29" s="142">
        <v>1049.21</v>
      </c>
      <c r="O29" s="142">
        <v>987</v>
      </c>
      <c r="P29" s="141">
        <v>83.57</v>
      </c>
      <c r="Q29" s="142">
        <v>0</v>
      </c>
      <c r="R29" s="141">
        <v>64.290000000000006</v>
      </c>
      <c r="S29" s="141">
        <v>0</v>
      </c>
      <c r="T29" s="141">
        <v>0</v>
      </c>
      <c r="U29" s="142">
        <v>0</v>
      </c>
      <c r="V29" s="142">
        <v>0</v>
      </c>
      <c r="W29" s="142">
        <v>0</v>
      </c>
      <c r="X29" s="142">
        <v>699</v>
      </c>
      <c r="Y29" s="147">
        <f t="shared" si="0"/>
        <v>3.5901287553648067</v>
      </c>
      <c r="Z29" s="147">
        <f t="shared" si="1"/>
        <v>2.5608011444921317</v>
      </c>
      <c r="AA29" s="147">
        <f t="shared" si="2"/>
        <v>0.28183118741058655</v>
      </c>
      <c r="AB29" s="147">
        <f t="shared" si="3"/>
        <v>0.12732474964234622</v>
      </c>
      <c r="AC29" s="147">
        <f t="shared" si="17"/>
        <v>0</v>
      </c>
      <c r="AD29" s="148">
        <f t="shared" si="18"/>
        <v>0</v>
      </c>
      <c r="AE29" s="149">
        <f t="shared" si="4"/>
        <v>6.560085836909872</v>
      </c>
      <c r="AF29" s="150">
        <f t="shared" si="5"/>
        <v>1.1109345921655849</v>
      </c>
      <c r="AG29" s="150">
        <f t="shared" si="6"/>
        <v>0.50153959539557924</v>
      </c>
      <c r="AH29" s="150">
        <f t="shared" si="7"/>
        <v>2.553798288825512</v>
      </c>
      <c r="AI29" s="150">
        <f t="shared" si="23"/>
        <v>0.92294928964015344</v>
      </c>
      <c r="AJ29" s="150">
        <f t="shared" si="24"/>
        <v>1.0083008048971842</v>
      </c>
      <c r="AK29" s="150">
        <f t="shared" si="25"/>
        <v>0.94070777060836241</v>
      </c>
      <c r="AL29" s="150">
        <f t="shared" si="11"/>
        <v>0</v>
      </c>
      <c r="AM29" s="150">
        <f t="shared" si="12"/>
        <v>0</v>
      </c>
      <c r="AN29" s="150">
        <f t="shared" si="19"/>
        <v>0</v>
      </c>
      <c r="AO29" s="150">
        <f t="shared" si="20"/>
        <v>0</v>
      </c>
      <c r="AQ29" s="124">
        <f t="shared" si="13"/>
        <v>1.1904932094353109</v>
      </c>
      <c r="AR29" s="124">
        <f t="shared" si="14"/>
        <v>0.52547864506627395</v>
      </c>
      <c r="AS29" s="124">
        <f t="shared" si="15"/>
        <v>0.93279569892473113</v>
      </c>
      <c r="AT29" s="124">
        <f t="shared" si="16"/>
        <v>0.88639425235743152</v>
      </c>
    </row>
    <row r="30" spans="1:46">
      <c r="A30" s="134" t="s">
        <v>26</v>
      </c>
      <c r="B30" s="143" t="s">
        <v>119</v>
      </c>
      <c r="C30" s="143"/>
      <c r="D30" s="141">
        <v>372</v>
      </c>
      <c r="E30" s="142">
        <v>278.42</v>
      </c>
      <c r="F30" s="142">
        <v>955.29</v>
      </c>
      <c r="G30" s="142">
        <v>843.5</v>
      </c>
      <c r="H30" s="141">
        <v>372</v>
      </c>
      <c r="I30" s="142">
        <v>187.5</v>
      </c>
      <c r="J30" s="141">
        <v>160.71</v>
      </c>
      <c r="K30" s="144">
        <v>96</v>
      </c>
      <c r="L30" s="144">
        <v>1860</v>
      </c>
      <c r="M30" s="142">
        <v>1033.25</v>
      </c>
      <c r="N30" s="142">
        <v>955.29</v>
      </c>
      <c r="O30" s="142">
        <v>792</v>
      </c>
      <c r="P30" s="141">
        <v>0</v>
      </c>
      <c r="Q30" s="142">
        <v>48</v>
      </c>
      <c r="R30" s="141">
        <v>160.71</v>
      </c>
      <c r="S30" s="141">
        <v>24</v>
      </c>
      <c r="T30" s="141">
        <v>0</v>
      </c>
      <c r="U30" s="142">
        <v>0</v>
      </c>
      <c r="V30" s="142">
        <v>0</v>
      </c>
      <c r="W30" s="142">
        <v>0</v>
      </c>
      <c r="X30" s="142">
        <v>477</v>
      </c>
      <c r="Y30" s="147">
        <f t="shared" si="0"/>
        <v>2.7498322851153043</v>
      </c>
      <c r="Z30" s="147">
        <f t="shared" si="1"/>
        <v>3.4287211740041927</v>
      </c>
      <c r="AA30" s="147">
        <f t="shared" si="2"/>
        <v>0.49371069182389937</v>
      </c>
      <c r="AB30" s="147">
        <f t="shared" si="3"/>
        <v>0.25157232704402516</v>
      </c>
      <c r="AC30" s="147">
        <f t="shared" si="17"/>
        <v>0</v>
      </c>
      <c r="AD30" s="148">
        <f t="shared" si="18"/>
        <v>0</v>
      </c>
      <c r="AE30" s="149">
        <f t="shared" si="4"/>
        <v>6.9238364779874217</v>
      </c>
      <c r="AF30" s="150">
        <f t="shared" si="5"/>
        <v>0.74844086021505385</v>
      </c>
      <c r="AG30" s="150">
        <f t="shared" si="6"/>
        <v>0.8829779438704477</v>
      </c>
      <c r="AH30" s="150">
        <f t="shared" si="7"/>
        <v>0.50403225806451613</v>
      </c>
      <c r="AI30" s="150">
        <f t="shared" si="23"/>
        <v>0.59734926264700394</v>
      </c>
      <c r="AJ30" s="150">
        <f t="shared" si="24"/>
        <v>0.55551075268817207</v>
      </c>
      <c r="AK30" s="150">
        <f t="shared" si="25"/>
        <v>0.82906761297616438</v>
      </c>
      <c r="AL30" s="150">
        <f t="shared" si="11"/>
        <v>0</v>
      </c>
      <c r="AM30" s="150">
        <f t="shared" si="12"/>
        <v>0.14933731566175099</v>
      </c>
      <c r="AN30" s="150">
        <f t="shared" si="19"/>
        <v>0</v>
      </c>
      <c r="AO30" s="150">
        <f t="shared" si="20"/>
        <v>0</v>
      </c>
      <c r="AQ30" s="124">
        <f t="shared" si="13"/>
        <v>0.62623655913978493</v>
      </c>
      <c r="AR30" s="124">
        <f t="shared" si="14"/>
        <v>0.84184587813620071</v>
      </c>
      <c r="AS30" s="124">
        <f t="shared" si="15"/>
        <v>0.58131720430107525</v>
      </c>
      <c r="AT30" s="124">
        <f t="shared" si="16"/>
        <v>0.73118279569892475</v>
      </c>
    </row>
    <row r="31" spans="1:46">
      <c r="A31" s="134" t="s">
        <v>121</v>
      </c>
      <c r="B31" s="143" t="s">
        <v>117</v>
      </c>
      <c r="C31" s="143"/>
      <c r="D31" s="141">
        <v>8107.47</v>
      </c>
      <c r="E31" s="142">
        <v>6705.5</v>
      </c>
      <c r="F31" s="142">
        <v>1808.9299999999998</v>
      </c>
      <c r="G31" s="142">
        <v>1413</v>
      </c>
      <c r="H31" s="141">
        <v>181.03</v>
      </c>
      <c r="I31" s="142">
        <v>174</v>
      </c>
      <c r="J31" s="141">
        <v>176.4</v>
      </c>
      <c r="K31" s="144">
        <v>84</v>
      </c>
      <c r="L31" s="144">
        <v>6652.31</v>
      </c>
      <c r="M31" s="142">
        <v>5903</v>
      </c>
      <c r="N31" s="142">
        <v>1438.9</v>
      </c>
      <c r="O31" s="142">
        <v>1320</v>
      </c>
      <c r="P31" s="141">
        <v>24.69</v>
      </c>
      <c r="Q31" s="142">
        <v>84</v>
      </c>
      <c r="R31" s="141">
        <v>138.6</v>
      </c>
      <c r="S31" s="141">
        <v>0</v>
      </c>
      <c r="T31" s="141">
        <v>0</v>
      </c>
      <c r="U31" s="142">
        <v>0</v>
      </c>
      <c r="V31" s="142">
        <v>0</v>
      </c>
      <c r="W31" s="142">
        <v>0</v>
      </c>
      <c r="X31" s="142">
        <v>0</v>
      </c>
      <c r="Y31" s="147">
        <f t="shared" si="0"/>
        <v>0</v>
      </c>
      <c r="Z31" s="147">
        <f t="shared" si="1"/>
        <v>0</v>
      </c>
      <c r="AA31" s="147">
        <f t="shared" si="2"/>
        <v>0</v>
      </c>
      <c r="AB31" s="147">
        <f t="shared" si="3"/>
        <v>0</v>
      </c>
      <c r="AC31" s="147">
        <f t="shared" si="17"/>
        <v>0</v>
      </c>
      <c r="AD31" s="148">
        <f t="shared" si="18"/>
        <v>0</v>
      </c>
      <c r="AE31" s="149">
        <f t="shared" si="4"/>
        <v>0</v>
      </c>
      <c r="AF31" s="150">
        <f t="shared" si="5"/>
        <v>0.82707675760749033</v>
      </c>
      <c r="AG31" s="150">
        <f t="shared" si="6"/>
        <v>0.78112475330720377</v>
      </c>
      <c r="AH31" s="150">
        <f t="shared" si="7"/>
        <v>0.96116665746008945</v>
      </c>
      <c r="AI31" s="150">
        <f t="shared" si="23"/>
        <v>0.47619047619047616</v>
      </c>
      <c r="AJ31" s="150">
        <f t="shared" si="24"/>
        <v>0.88736093176655928</v>
      </c>
      <c r="AK31" s="150">
        <f t="shared" si="25"/>
        <v>0.91736743345611227</v>
      </c>
      <c r="AL31" s="150">
        <f t="shared" si="11"/>
        <v>0.29392857142857143</v>
      </c>
      <c r="AM31" s="150">
        <f t="shared" si="12"/>
        <v>0</v>
      </c>
      <c r="AN31" s="150">
        <f t="shared" si="19"/>
        <v>0</v>
      </c>
      <c r="AO31" s="150">
        <f t="shared" si="20"/>
        <v>0</v>
      </c>
      <c r="AQ31" s="124">
        <f t="shared" si="13"/>
        <v>0.83000542920914522</v>
      </c>
      <c r="AR31" s="124">
        <f t="shared" si="14"/>
        <v>0.75403081603562128</v>
      </c>
      <c r="AS31" s="124">
        <f t="shared" si="15"/>
        <v>0.89666017672607456</v>
      </c>
      <c r="AT31" s="124">
        <f t="shared" si="16"/>
        <v>0.83676703645007922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U5:U29">
    <cfRule type="expression" dxfId="9" priority="12">
      <formula>$J$471=1</formula>
    </cfRule>
  </conditionalFormatting>
  <conditionalFormatting sqref="V5:W30">
    <cfRule type="expression" dxfId="8" priority="15">
      <formula>$J$471=1</formula>
    </cfRule>
  </conditionalFormatting>
  <conditionalFormatting sqref="U30">
    <cfRule type="expression" dxfId="7" priority="13">
      <formula>$J$471=1</formula>
    </cfRule>
  </conditionalFormatting>
  <conditionalFormatting sqref="V31:W31">
    <cfRule type="expression" dxfId="6" priority="8">
      <formula>$J$471=1</formula>
    </cfRule>
  </conditionalFormatting>
  <conditionalFormatting sqref="U31">
    <cfRule type="expression" dxfId="5" priority="7">
      <formula>$J$471=1</formula>
    </cfRule>
  </conditionalFormatting>
  <conditionalFormatting sqref="AD4:AI4 AE5:AE28 AF5:AI31 AD5:AD31">
    <cfRule type="expression" dxfId="4" priority="5">
      <formula>$O$435=1</formula>
    </cfRule>
  </conditionalFormatting>
  <conditionalFormatting sqref="AE29">
    <cfRule type="expression" dxfId="3" priority="4">
      <formula>$O$435=1</formula>
    </cfRule>
  </conditionalFormatting>
  <conditionalFormatting sqref="AE30">
    <cfRule type="expression" dxfId="2" priority="3">
      <formula>$O$435=1</formula>
    </cfRule>
  </conditionalFormatting>
  <conditionalFormatting sqref="AF4:AO31">
    <cfRule type="cellIs" dxfId="1" priority="2" operator="greaterThan">
      <formula>1</formula>
    </cfRule>
  </conditionalFormatting>
  <conditionalFormatting sqref="AE31">
    <cfRule type="expression" dxfId="0" priority="1">
      <formula>$O$435=1</formula>
    </cfRule>
  </conditionalFormatting>
  <dataValidations count="2">
    <dataValidation type="decimal" operator="greaterThanOrEqual" allowBlank="1" showInputMessage="1" showErrorMessage="1" sqref="N18:N31 R4:X31 L29 AD4:AJ31 L4:L27 N5:N16 M5:M31 M4:Q4 J15 D4:I31 J16:K31 J4:K14 O5:Q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2023-02-09T13:21:16Z</dcterms:modified>
</cp:coreProperties>
</file>