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3040" windowHeight="861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Q15" i="33" l="1"/>
  <c r="AR15" i="33"/>
  <c r="AS15" i="33"/>
  <c r="AT15" i="33"/>
  <c r="Y15" i="33" l="1"/>
  <c r="Z15" i="33"/>
  <c r="AA15" i="33"/>
  <c r="AB15" i="33"/>
  <c r="AC15" i="33"/>
  <c r="AD15" i="33"/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O15" i="33"/>
  <c r="AN15" i="33"/>
  <c r="AM15" i="33"/>
  <c r="AL15" i="33"/>
  <c r="AK15" i="33"/>
  <c r="AJ15" i="33"/>
  <c r="AI15" i="33"/>
  <c r="AH15" i="33"/>
  <c r="AG15" i="33"/>
  <c r="AF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<sst xmlns="http://schemas.openxmlformats.org/spreadsheetml/2006/main" count="793" uniqueCount="122">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</sst>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2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6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5" x14ac:dyDescent="0.25"/>
  <cols>
    <col min="1" max="1" width="14.42578125" customWidth="1"/>
    <col min="2" max="4" width="12.7109375" hidden="1" customWidth="1"/>
    <col min="5" max="6" width="9.140625" hidden="1" customWidth="1"/>
    <col min="7" max="7" width="10" hidden="1" customWidth="1"/>
    <col min="8" max="10" width="9.140625" hidden="1" customWidth="1"/>
    <col min="11" max="11" width="10.42578125" hidden="1" customWidth="1"/>
    <col min="12" max="16" width="9.140625" hidden="1" customWidth="1"/>
    <col min="17" max="17" width="10.140625" hidden="1" customWidth="1"/>
    <col min="18" max="65" width="9.140625" hidden="1" customWidth="1"/>
    <col min="66" max="66" width="11.5703125" hidden="1" customWidth="1"/>
    <col min="67" max="81" width="9.140625" hidden="1" customWidth="1"/>
    <col min="82" max="82" width="10.7109375" hidden="1" customWidth="1"/>
    <col min="83" max="83" width="9.140625" hidden="1" customWidth="1"/>
    <col min="84" max="84" width="10.28515625" hidden="1" customWidth="1"/>
    <col min="85" max="85" width="9.140625" hidden="1" customWidth="1"/>
    <col min="86" max="86" width="12.140625" hidden="1" customWidth="1"/>
    <col min="87" max="87" width="11" hidden="1" customWidth="1"/>
    <col min="88" max="89" width="9.140625" hidden="1" customWidth="1"/>
    <col min="90" max="90" width="9.85546875" hidden="1" customWidth="1"/>
    <col min="91" max="93" width="9.140625" hidden="1" customWidth="1"/>
    <col min="94" max="94" width="13.140625" hidden="1" customWidth="1"/>
    <col min="95" max="95" width="11" hidden="1" customWidth="1"/>
    <col min="96" max="121" width="9.140625" hidden="1" customWidth="1"/>
    <col min="122" max="137" width="0" hidden="1" customWidth="1"/>
  </cols>
  <sheetData>
    <row r="2" spans="1:161" ht="15.75" thickBot="1" x14ac:dyDescent="0.3">
      <c r="AX2" s="31"/>
    </row>
    <row r="3" spans="1:161" ht="15" customHeight="1" thickBot="1" x14ac:dyDescent="0.3">
      <c r="A3" s="176"/>
      <c r="B3" s="177"/>
      <c r="C3" s="177"/>
      <c r="D3" s="178"/>
      <c r="E3" s="176" t="s">
        <v>31</v>
      </c>
      <c r="F3" s="177"/>
      <c r="G3" s="177"/>
      <c r="H3" s="178"/>
      <c r="I3" s="181" t="s">
        <v>32</v>
      </c>
      <c r="J3" s="182"/>
      <c r="K3" s="182"/>
      <c r="L3" s="183"/>
      <c r="M3" s="176" t="s">
        <v>33</v>
      </c>
      <c r="N3" s="177"/>
      <c r="O3" s="177"/>
      <c r="P3" s="178"/>
      <c r="Q3" s="166">
        <v>42095</v>
      </c>
      <c r="R3" s="167"/>
      <c r="S3" s="167"/>
      <c r="T3" s="168"/>
      <c r="U3" s="166">
        <v>42125</v>
      </c>
      <c r="V3" s="167"/>
      <c r="W3" s="167"/>
      <c r="X3" s="168"/>
      <c r="Y3" s="166">
        <v>42156</v>
      </c>
      <c r="Z3" s="167"/>
      <c r="AA3" s="167"/>
      <c r="AB3" s="168"/>
      <c r="AC3" s="166">
        <v>42186</v>
      </c>
      <c r="AD3" s="167"/>
      <c r="AE3" s="167"/>
      <c r="AF3" s="168"/>
      <c r="AG3" s="166">
        <v>42217</v>
      </c>
      <c r="AH3" s="167"/>
      <c r="AI3" s="167"/>
      <c r="AJ3" s="168"/>
      <c r="AK3" s="166">
        <v>42248</v>
      </c>
      <c r="AL3" s="167"/>
      <c r="AM3" s="167"/>
      <c r="AN3" s="168"/>
      <c r="AO3" s="166">
        <v>42278</v>
      </c>
      <c r="AP3" s="167"/>
      <c r="AQ3" s="167"/>
      <c r="AR3" s="168"/>
      <c r="AS3" s="166">
        <v>42309</v>
      </c>
      <c r="AT3" s="167"/>
      <c r="AU3" s="167"/>
      <c r="AV3" s="168"/>
      <c r="AW3" s="32"/>
      <c r="AX3" s="184">
        <v>42675</v>
      </c>
      <c r="AY3" s="185"/>
      <c r="AZ3" s="185"/>
      <c r="BA3" s="185"/>
      <c r="BB3" s="185"/>
      <c r="BC3" s="185"/>
      <c r="BD3" s="185"/>
      <c r="BE3" s="187"/>
      <c r="BF3" s="184">
        <v>42705</v>
      </c>
      <c r="BG3" s="185"/>
      <c r="BH3" s="185"/>
      <c r="BI3" s="185"/>
      <c r="BJ3" s="185"/>
      <c r="BK3" s="185"/>
      <c r="BL3" s="185"/>
      <c r="BM3" s="186"/>
      <c r="BN3" s="173">
        <v>42736</v>
      </c>
      <c r="BO3" s="174"/>
      <c r="BP3" s="174"/>
      <c r="BQ3" s="174"/>
      <c r="BR3" s="174"/>
      <c r="BS3" s="174"/>
      <c r="BT3" s="174"/>
      <c r="BU3" s="175"/>
      <c r="BV3" s="169">
        <v>42767</v>
      </c>
      <c r="BW3" s="170"/>
      <c r="BX3" s="170"/>
      <c r="BY3" s="170"/>
      <c r="BZ3" s="170"/>
      <c r="CA3" s="170"/>
      <c r="CB3" s="170"/>
      <c r="CC3" s="171"/>
      <c r="CD3" s="166">
        <v>42795</v>
      </c>
      <c r="CE3" s="167"/>
      <c r="CF3" s="167"/>
      <c r="CG3" s="167"/>
      <c r="CH3" s="167"/>
      <c r="CI3" s="167"/>
      <c r="CJ3" s="167"/>
      <c r="CK3" s="168"/>
      <c r="CL3" s="166">
        <v>42826</v>
      </c>
      <c r="CM3" s="167"/>
      <c r="CN3" s="167"/>
      <c r="CO3" s="167"/>
      <c r="CP3" s="167"/>
      <c r="CQ3" s="167"/>
      <c r="CR3" s="167"/>
      <c r="CS3" s="168"/>
      <c r="CT3" s="166">
        <v>42856</v>
      </c>
      <c r="CU3" s="167"/>
      <c r="CV3" s="167"/>
      <c r="CW3" s="167"/>
      <c r="CX3" s="167"/>
      <c r="CY3" s="167"/>
      <c r="CZ3" s="167"/>
      <c r="DA3" s="168"/>
      <c r="DB3" s="190">
        <v>42887</v>
      </c>
      <c r="DC3" s="191"/>
      <c r="DD3" s="191"/>
      <c r="DE3" s="191"/>
      <c r="DF3" s="191"/>
      <c r="DG3" s="44"/>
      <c r="DH3" s="44"/>
      <c r="DI3" s="44"/>
      <c r="DJ3" s="161" t="s">
        <v>47</v>
      </c>
      <c r="DK3" s="162"/>
      <c r="DL3" s="162"/>
      <c r="DM3" s="162"/>
      <c r="DN3" s="162"/>
      <c r="DO3" s="162"/>
      <c r="DP3" s="162"/>
      <c r="DQ3" s="163"/>
      <c r="DR3" s="192" t="s">
        <v>48</v>
      </c>
      <c r="DS3" s="193"/>
      <c r="DT3" s="193"/>
      <c r="DU3" s="193"/>
      <c r="DV3" s="193"/>
      <c r="DW3" s="193"/>
      <c r="DX3" s="193"/>
      <c r="DY3" s="194"/>
      <c r="DZ3" s="173">
        <v>42979</v>
      </c>
      <c r="EA3" s="197"/>
      <c r="EB3" s="197"/>
      <c r="EC3" s="197"/>
      <c r="ED3" s="197"/>
      <c r="EE3" s="197"/>
      <c r="EF3" s="197"/>
      <c r="EG3" s="197"/>
      <c r="EH3" s="184">
        <v>43009</v>
      </c>
      <c r="EI3" s="185"/>
      <c r="EJ3" s="185"/>
      <c r="EK3" s="185"/>
      <c r="EL3" s="185"/>
      <c r="EM3" s="185"/>
      <c r="EN3" s="185"/>
      <c r="EO3" s="186"/>
      <c r="EP3" s="173">
        <v>43040</v>
      </c>
      <c r="EQ3" s="174"/>
      <c r="ER3" s="174"/>
      <c r="ES3" s="174"/>
      <c r="ET3" s="174"/>
      <c r="EU3" s="174"/>
      <c r="EV3" s="174"/>
      <c r="EW3" s="174"/>
      <c r="EX3" s="156">
        <v>43070</v>
      </c>
      <c r="EY3" s="157"/>
      <c r="EZ3" s="157"/>
      <c r="FA3" s="157"/>
      <c r="FB3" s="157"/>
      <c r="FC3" s="157"/>
      <c r="FD3" s="157"/>
      <c r="FE3" s="157"/>
    </row>
    <row r="4" spans="1:161" ht="36" customHeight="1" x14ac:dyDescent="0.25">
      <c r="A4" s="179" t="s">
        <v>0</v>
      </c>
      <c r="B4" s="154" t="s">
        <v>1</v>
      </c>
      <c r="C4" s="154" t="s">
        <v>2</v>
      </c>
      <c r="D4" s="154" t="s">
        <v>1</v>
      </c>
      <c r="E4" s="154" t="s">
        <v>1</v>
      </c>
      <c r="F4" s="154" t="s">
        <v>2</v>
      </c>
      <c r="G4" s="154" t="s">
        <v>1</v>
      </c>
      <c r="H4" s="154" t="s">
        <v>2</v>
      </c>
      <c r="I4" s="154" t="s">
        <v>1</v>
      </c>
      <c r="J4" s="154" t="s">
        <v>2</v>
      </c>
      <c r="K4" s="154" t="s">
        <v>1</v>
      </c>
      <c r="L4" s="154" t="s">
        <v>2</v>
      </c>
      <c r="M4" s="154" t="s">
        <v>1</v>
      </c>
      <c r="N4" s="154" t="s">
        <v>2</v>
      </c>
      <c r="O4" s="154" t="s">
        <v>1</v>
      </c>
      <c r="P4" s="154" t="s">
        <v>2</v>
      </c>
      <c r="Q4" s="154" t="s">
        <v>1</v>
      </c>
      <c r="R4" s="154" t="s">
        <v>2</v>
      </c>
      <c r="S4" s="154" t="s">
        <v>1</v>
      </c>
      <c r="T4" s="154" t="s">
        <v>2</v>
      </c>
      <c r="U4" s="154" t="s">
        <v>1</v>
      </c>
      <c r="V4" s="154" t="s">
        <v>2</v>
      </c>
      <c r="W4" s="154" t="s">
        <v>1</v>
      </c>
      <c r="X4" s="154" t="s">
        <v>2</v>
      </c>
      <c r="Y4" s="154" t="s">
        <v>1</v>
      </c>
      <c r="Z4" s="154" t="s">
        <v>2</v>
      </c>
      <c r="AA4" s="154" t="s">
        <v>1</v>
      </c>
      <c r="AB4" s="154" t="s">
        <v>2</v>
      </c>
      <c r="AC4" s="154" t="s">
        <v>1</v>
      </c>
      <c r="AD4" s="154" t="s">
        <v>2</v>
      </c>
      <c r="AE4" s="154" t="s">
        <v>1</v>
      </c>
      <c r="AF4" s="154" t="s">
        <v>2</v>
      </c>
      <c r="AG4" s="154" t="s">
        <v>1</v>
      </c>
      <c r="AH4" s="154" t="s">
        <v>2</v>
      </c>
      <c r="AI4" s="154" t="s">
        <v>1</v>
      </c>
      <c r="AJ4" s="154" t="s">
        <v>2</v>
      </c>
      <c r="AK4" s="154" t="s">
        <v>1</v>
      </c>
      <c r="AL4" s="154" t="s">
        <v>2</v>
      </c>
      <c r="AM4" s="154" t="s">
        <v>1</v>
      </c>
      <c r="AN4" s="154" t="s">
        <v>2</v>
      </c>
      <c r="AO4" s="154" t="s">
        <v>1</v>
      </c>
      <c r="AP4" s="154" t="s">
        <v>2</v>
      </c>
      <c r="AQ4" s="154" t="s">
        <v>1</v>
      </c>
      <c r="AR4" s="154" t="s">
        <v>2</v>
      </c>
      <c r="AS4" s="154" t="s">
        <v>1</v>
      </c>
      <c r="AT4" s="154" t="s">
        <v>2</v>
      </c>
      <c r="AU4" s="154" t="s">
        <v>1</v>
      </c>
      <c r="AV4" s="154" t="s">
        <v>2</v>
      </c>
      <c r="AW4" s="154" t="s">
        <v>40</v>
      </c>
      <c r="AX4" s="154" t="s">
        <v>1</v>
      </c>
      <c r="AY4" s="154" t="s">
        <v>2</v>
      </c>
      <c r="AZ4" s="154" t="s">
        <v>1</v>
      </c>
      <c r="BA4" s="154" t="s">
        <v>2</v>
      </c>
      <c r="BB4" s="154" t="s">
        <v>37</v>
      </c>
      <c r="BC4" s="154" t="s">
        <v>38</v>
      </c>
      <c r="BD4" s="154" t="s">
        <v>39</v>
      </c>
      <c r="BE4" s="154" t="s">
        <v>40</v>
      </c>
      <c r="BF4" s="154" t="s">
        <v>1</v>
      </c>
      <c r="BG4" s="154" t="s">
        <v>2</v>
      </c>
      <c r="BH4" s="154" t="s">
        <v>1</v>
      </c>
      <c r="BI4" s="154" t="s">
        <v>2</v>
      </c>
      <c r="BJ4" s="154" t="s">
        <v>37</v>
      </c>
      <c r="BK4" s="154" t="s">
        <v>38</v>
      </c>
      <c r="BL4" s="154" t="s">
        <v>39</v>
      </c>
      <c r="BM4" s="154" t="s">
        <v>40</v>
      </c>
      <c r="BN4" s="172" t="s">
        <v>1</v>
      </c>
      <c r="BO4" s="172" t="s">
        <v>2</v>
      </c>
      <c r="BP4" s="172" t="s">
        <v>1</v>
      </c>
      <c r="BQ4" s="172" t="s">
        <v>2</v>
      </c>
      <c r="BR4" s="172" t="s">
        <v>37</v>
      </c>
      <c r="BS4" s="172" t="s">
        <v>38</v>
      </c>
      <c r="BT4" s="172" t="s">
        <v>39</v>
      </c>
      <c r="BU4" s="172" t="s">
        <v>40</v>
      </c>
      <c r="BV4" s="154" t="s">
        <v>1</v>
      </c>
      <c r="BW4" s="154" t="s">
        <v>2</v>
      </c>
      <c r="BX4" s="154" t="s">
        <v>1</v>
      </c>
      <c r="BY4" s="154" t="s">
        <v>2</v>
      </c>
      <c r="BZ4" s="154" t="s">
        <v>37</v>
      </c>
      <c r="CA4" s="154" t="s">
        <v>38</v>
      </c>
      <c r="CB4" s="154" t="s">
        <v>39</v>
      </c>
      <c r="CC4" s="154" t="s">
        <v>40</v>
      </c>
      <c r="CD4" s="154" t="s">
        <v>1</v>
      </c>
      <c r="CE4" s="154" t="s">
        <v>2</v>
      </c>
      <c r="CF4" s="154" t="s">
        <v>1</v>
      </c>
      <c r="CG4" s="154" t="s">
        <v>2</v>
      </c>
      <c r="CH4" s="154" t="s">
        <v>37</v>
      </c>
      <c r="CI4" s="154" t="s">
        <v>38</v>
      </c>
      <c r="CJ4" s="154" t="s">
        <v>39</v>
      </c>
      <c r="CK4" s="154" t="s">
        <v>40</v>
      </c>
      <c r="CL4" s="154" t="s">
        <v>1</v>
      </c>
      <c r="CM4" s="154" t="s">
        <v>2</v>
      </c>
      <c r="CN4" s="154" t="s">
        <v>1</v>
      </c>
      <c r="CO4" s="154" t="s">
        <v>2</v>
      </c>
      <c r="CP4" s="154" t="s">
        <v>37</v>
      </c>
      <c r="CQ4" s="154" t="s">
        <v>38</v>
      </c>
      <c r="CR4" s="154" t="s">
        <v>39</v>
      </c>
      <c r="CS4" s="154" t="s">
        <v>40</v>
      </c>
      <c r="CT4" s="164" t="s">
        <v>1</v>
      </c>
      <c r="CU4" s="164" t="s">
        <v>2</v>
      </c>
      <c r="CV4" s="164" t="s">
        <v>1</v>
      </c>
      <c r="CW4" s="164" t="s">
        <v>2</v>
      </c>
      <c r="CX4" s="164" t="s">
        <v>37</v>
      </c>
      <c r="CY4" s="164" t="s">
        <v>38</v>
      </c>
      <c r="CZ4" s="164" t="s">
        <v>39</v>
      </c>
      <c r="DA4" s="164" t="s">
        <v>40</v>
      </c>
      <c r="DB4" s="154" t="s">
        <v>1</v>
      </c>
      <c r="DC4" s="154" t="s">
        <v>2</v>
      </c>
      <c r="DD4" s="154" t="s">
        <v>1</v>
      </c>
      <c r="DE4" s="154" t="s">
        <v>2</v>
      </c>
      <c r="DF4" s="154" t="s">
        <v>37</v>
      </c>
      <c r="DG4" s="154" t="s">
        <v>38</v>
      </c>
      <c r="DH4" s="154" t="s">
        <v>39</v>
      </c>
      <c r="DI4" s="154" t="s">
        <v>40</v>
      </c>
      <c r="DJ4" s="155" t="s">
        <v>1</v>
      </c>
      <c r="DK4" s="155" t="s">
        <v>2</v>
      </c>
      <c r="DL4" s="155" t="s">
        <v>1</v>
      </c>
      <c r="DM4" s="155" t="s">
        <v>2</v>
      </c>
      <c r="DN4" s="155" t="s">
        <v>37</v>
      </c>
      <c r="DO4" s="158" t="s">
        <v>38</v>
      </c>
      <c r="DP4" s="158" t="s">
        <v>39</v>
      </c>
      <c r="DQ4" s="158" t="s">
        <v>40</v>
      </c>
      <c r="DR4" s="160" t="s">
        <v>1</v>
      </c>
      <c r="DS4" s="160" t="s">
        <v>2</v>
      </c>
      <c r="DT4" s="160" t="s">
        <v>1</v>
      </c>
      <c r="DU4" s="160" t="s">
        <v>2</v>
      </c>
      <c r="DV4" s="160" t="s">
        <v>37</v>
      </c>
      <c r="DW4" s="159" t="s">
        <v>38</v>
      </c>
      <c r="DX4" s="159" t="s">
        <v>39</v>
      </c>
      <c r="DY4" s="159" t="s">
        <v>40</v>
      </c>
      <c r="DZ4" s="189" t="s">
        <v>1</v>
      </c>
      <c r="EA4" s="189" t="s">
        <v>2</v>
      </c>
      <c r="EB4" s="189" t="s">
        <v>1</v>
      </c>
      <c r="EC4" s="189" t="s">
        <v>2</v>
      </c>
      <c r="ED4" s="189" t="s">
        <v>37</v>
      </c>
      <c r="EE4" s="196" t="s">
        <v>38</v>
      </c>
      <c r="EF4" s="196" t="s">
        <v>39</v>
      </c>
      <c r="EG4" s="196" t="s">
        <v>40</v>
      </c>
      <c r="EH4" s="188" t="s">
        <v>1</v>
      </c>
      <c r="EI4" s="188" t="s">
        <v>2</v>
      </c>
      <c r="EJ4" s="188" t="s">
        <v>1</v>
      </c>
      <c r="EK4" s="188" t="s">
        <v>2</v>
      </c>
      <c r="EL4" s="188" t="s">
        <v>37</v>
      </c>
      <c r="EM4" s="188" t="s">
        <v>38</v>
      </c>
      <c r="EN4" s="188" t="s">
        <v>39</v>
      </c>
      <c r="EO4" s="188" t="s">
        <v>40</v>
      </c>
      <c r="EP4" s="172" t="s">
        <v>1</v>
      </c>
      <c r="EQ4" s="172" t="s">
        <v>2</v>
      </c>
      <c r="ER4" s="172" t="s">
        <v>1</v>
      </c>
      <c r="ES4" s="172" t="s">
        <v>2</v>
      </c>
      <c r="ET4" s="172" t="s">
        <v>37</v>
      </c>
      <c r="EU4" s="172" t="s">
        <v>38</v>
      </c>
      <c r="EV4" s="80" t="s">
        <v>39</v>
      </c>
      <c r="EW4" s="80" t="s">
        <v>40</v>
      </c>
      <c r="EX4" s="153" t="s">
        <v>1</v>
      </c>
      <c r="EY4" s="153" t="s">
        <v>2</v>
      </c>
      <c r="EZ4" s="153" t="s">
        <v>1</v>
      </c>
      <c r="FA4" s="153" t="s">
        <v>2</v>
      </c>
      <c r="FB4" s="153" t="s">
        <v>37</v>
      </c>
      <c r="FC4" s="154" t="s">
        <v>38</v>
      </c>
      <c r="FD4" s="154" t="s">
        <v>39</v>
      </c>
      <c r="FE4" s="154" t="s">
        <v>40</v>
      </c>
    </row>
    <row r="5" spans="1:161" ht="15" customHeight="1" x14ac:dyDescent="0.25">
      <c r="A5" s="180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65"/>
      <c r="CU5" s="165"/>
      <c r="CV5" s="165"/>
      <c r="CW5" s="165"/>
      <c r="CX5" s="165"/>
      <c r="CY5" s="165"/>
      <c r="CZ5" s="165"/>
      <c r="DA5" s="165"/>
      <c r="DB5" s="155"/>
      <c r="DC5" s="155"/>
      <c r="DD5" s="155"/>
      <c r="DE5" s="155"/>
      <c r="DF5" s="155"/>
      <c r="DG5" s="155"/>
      <c r="DH5" s="155"/>
      <c r="DI5" s="155"/>
      <c r="DJ5" s="153"/>
      <c r="DK5" s="153"/>
      <c r="DL5" s="153"/>
      <c r="DM5" s="153"/>
      <c r="DN5" s="153"/>
      <c r="DO5" s="155"/>
      <c r="DP5" s="155"/>
      <c r="DQ5" s="155"/>
      <c r="DR5" s="195"/>
      <c r="DS5" s="195"/>
      <c r="DT5" s="195"/>
      <c r="DU5" s="195"/>
      <c r="DV5" s="195"/>
      <c r="DW5" s="160"/>
      <c r="DX5" s="160"/>
      <c r="DY5" s="160"/>
      <c r="DZ5" s="198"/>
      <c r="EA5" s="198"/>
      <c r="EB5" s="198"/>
      <c r="EC5" s="198"/>
      <c r="ED5" s="198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55"/>
      <c r="EQ5" s="155"/>
      <c r="ER5" s="155"/>
      <c r="ES5" s="155"/>
      <c r="ET5" s="155"/>
      <c r="EU5" s="155"/>
      <c r="EV5" s="79"/>
      <c r="EW5" s="79"/>
      <c r="EX5" s="153"/>
      <c r="EY5" s="153"/>
      <c r="EZ5" s="153"/>
      <c r="FA5" s="153"/>
      <c r="FB5" s="153"/>
      <c r="FC5" s="155"/>
      <c r="FD5" s="155"/>
      <c r="FE5" s="155"/>
    </row>
    <row r="6" spans="1:161" ht="15" customHeight="1" x14ac:dyDescent="0.2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.5" x14ac:dyDescent="0.2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2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2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ht="25.5" x14ac:dyDescent="0.2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2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2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.5" x14ac:dyDescent="0.2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.5" x14ac:dyDescent="0.2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2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2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.5" x14ac:dyDescent="0.2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38.25" x14ac:dyDescent="0.2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.5" x14ac:dyDescent="0.2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2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8.25" x14ac:dyDescent="0.2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2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.5" x14ac:dyDescent="0.2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2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.5" x14ac:dyDescent="0.2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.5" x14ac:dyDescent="0.2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38.25" x14ac:dyDescent="0.2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.5" x14ac:dyDescent="0.2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.5" x14ac:dyDescent="0.2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.5" x14ac:dyDescent="0.2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2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.5" x14ac:dyDescent="0.2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.5" x14ac:dyDescent="0.2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2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.5" x14ac:dyDescent="0.2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.5" x14ac:dyDescent="0.2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2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2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2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2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2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5" x14ac:dyDescent="0.25"/>
  <cols>
    <col min="1" max="1" width="32.42578125" style="89" customWidth="1"/>
  </cols>
  <sheetData>
    <row r="1" spans="1:13" ht="18.75" x14ac:dyDescent="0.25">
      <c r="A1" s="98"/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199" t="s">
        <v>49</v>
      </c>
      <c r="K1" s="200"/>
      <c r="L1" s="199" t="s">
        <v>50</v>
      </c>
      <c r="M1" s="200"/>
    </row>
    <row r="2" spans="1:13" ht="18.75" customHeight="1" x14ac:dyDescent="0.25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3" t="s">
        <v>55</v>
      </c>
      <c r="K2" s="203" t="s">
        <v>2</v>
      </c>
      <c r="L2" s="203" t="s">
        <v>55</v>
      </c>
      <c r="M2" s="203" t="s">
        <v>2</v>
      </c>
    </row>
    <row r="3" spans="1:13" ht="112.5" x14ac:dyDescent="0.25">
      <c r="A3" s="202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3"/>
      <c r="K3" s="203"/>
      <c r="L3" s="203"/>
      <c r="M3" s="203"/>
    </row>
    <row r="4" spans="1:13" x14ac:dyDescent="0.2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2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2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2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2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2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2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2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2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2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2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2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2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2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2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2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2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2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2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2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2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2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2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2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2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2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2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2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2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2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2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2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5" x14ac:dyDescent="0.25"/>
  <cols>
    <col min="1" max="1" width="32.140625" style="89" customWidth="1"/>
    <col min="10" max="19" width="0" hidden="1" customWidth="1"/>
    <col min="24" max="25" width="0" hidden="1" customWidth="1"/>
  </cols>
  <sheetData>
    <row r="1" spans="1:25" ht="30" customHeight="1" x14ac:dyDescent="0.25">
      <c r="A1" s="104" t="s">
        <v>93</v>
      </c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13" t="s">
        <v>94</v>
      </c>
      <c r="K1" s="214"/>
      <c r="L1" s="214"/>
      <c r="M1" s="215"/>
      <c r="N1" s="213" t="s">
        <v>51</v>
      </c>
      <c r="O1" s="214"/>
      <c r="P1" s="214"/>
      <c r="Q1" s="214"/>
      <c r="R1" s="214"/>
      <c r="S1" s="215"/>
      <c r="T1" s="208" t="s">
        <v>49</v>
      </c>
      <c r="U1" s="216"/>
      <c r="V1" s="208" t="s">
        <v>50</v>
      </c>
      <c r="W1" s="216"/>
      <c r="X1" s="211" t="s">
        <v>94</v>
      </c>
      <c r="Y1" s="212"/>
    </row>
    <row r="2" spans="1:25" ht="18.75" customHeight="1" x14ac:dyDescent="0.25">
      <c r="A2" s="218" t="s">
        <v>0</v>
      </c>
      <c r="B2" s="207" t="s">
        <v>52</v>
      </c>
      <c r="C2" s="207"/>
      <c r="D2" s="207" t="s">
        <v>39</v>
      </c>
      <c r="E2" s="207"/>
      <c r="F2" s="207" t="s">
        <v>52</v>
      </c>
      <c r="G2" s="207"/>
      <c r="H2" s="207" t="s">
        <v>39</v>
      </c>
      <c r="I2" s="207"/>
      <c r="J2" s="208" t="s">
        <v>95</v>
      </c>
      <c r="K2" s="209"/>
      <c r="L2" s="208" t="s">
        <v>53</v>
      </c>
      <c r="M2" s="209"/>
      <c r="N2" s="205" t="s">
        <v>37</v>
      </c>
      <c r="O2" s="205" t="s">
        <v>38</v>
      </c>
      <c r="P2" s="205" t="s">
        <v>39</v>
      </c>
      <c r="Q2" s="205" t="s">
        <v>54</v>
      </c>
      <c r="R2" s="205" t="s">
        <v>53</v>
      </c>
      <c r="S2" s="205" t="s">
        <v>40</v>
      </c>
      <c r="T2" s="207" t="s">
        <v>55</v>
      </c>
      <c r="U2" s="207" t="s">
        <v>2</v>
      </c>
      <c r="V2" s="207" t="s">
        <v>55</v>
      </c>
      <c r="W2" s="207" t="s">
        <v>2</v>
      </c>
      <c r="X2" s="205" t="s">
        <v>96</v>
      </c>
      <c r="Y2" s="205" t="s">
        <v>97</v>
      </c>
    </row>
    <row r="3" spans="1:25" ht="112.5" x14ac:dyDescent="0.25">
      <c r="A3" s="219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6"/>
      <c r="O3" s="206"/>
      <c r="P3" s="206"/>
      <c r="Q3" s="206"/>
      <c r="R3" s="206"/>
      <c r="S3" s="206"/>
      <c r="T3" s="207"/>
      <c r="U3" s="207"/>
      <c r="V3" s="207"/>
      <c r="W3" s="207"/>
      <c r="X3" s="217"/>
      <c r="Y3" s="217"/>
    </row>
    <row r="4" spans="1:25" s="88" customFormat="1" x14ac:dyDescent="0.2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2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2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2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2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2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2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2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2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2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2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2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2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2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2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2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2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2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2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2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2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2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2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2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ht="25.5" x14ac:dyDescent="0.2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2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2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2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2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2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2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2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5" x14ac:dyDescent="0.25"/>
  <cols>
    <col min="1" max="1" width="20.7109375" customWidth="1"/>
    <col min="2" max="3" width="9.140625" hidden="1" customWidth="1"/>
    <col min="4" max="4" width="9.140625" style="112" hidden="1" customWidth="1"/>
    <col min="5" max="5" width="9.140625" hidden="1" customWidth="1"/>
    <col min="6" max="6" width="9.140625" style="115" hidden="1" customWidth="1"/>
    <col min="7" max="10" width="9.140625" hidden="1" customWidth="1"/>
    <col min="11" max="12" width="0" hidden="1" customWidth="1"/>
    <col min="19" max="19" width="9.140625" style="115"/>
  </cols>
  <sheetData>
    <row r="1" spans="1:19" x14ac:dyDescent="0.2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2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2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2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2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2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2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2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2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2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2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2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2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2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2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2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2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2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2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2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2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2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2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2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2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2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2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2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2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2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2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2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x14ac:dyDescent="0.2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x14ac:dyDescent="0.2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x14ac:dyDescent="0.2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x14ac:dyDescent="0.2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x14ac:dyDescent="0.2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5" x14ac:dyDescent="0.25"/>
  <cols>
    <col min="1" max="1" width="17.85546875" customWidth="1"/>
  </cols>
  <sheetData>
    <row r="1" spans="1:13" ht="18.75" x14ac:dyDescent="0.25"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221" t="s">
        <v>49</v>
      </c>
      <c r="K1" s="200"/>
      <c r="L1" s="221" t="s">
        <v>50</v>
      </c>
      <c r="M1" s="200"/>
    </row>
    <row r="2" spans="1:13" ht="18.75" x14ac:dyDescent="0.25"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s="119" customFormat="1" ht="112.5" x14ac:dyDescent="0.2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0"/>
      <c r="K3" s="220"/>
      <c r="L3" s="220"/>
      <c r="M3" s="220"/>
    </row>
    <row r="4" spans="1:13" x14ac:dyDescent="0.2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2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2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5" x14ac:dyDescent="0.25"/>
  <cols>
    <col min="2" max="2" width="13.5703125" customWidth="1"/>
  </cols>
  <sheetData>
    <row r="2" spans="2:3" x14ac:dyDescent="0.25">
      <c r="B2" t="s">
        <v>98</v>
      </c>
      <c r="C2" s="117">
        <v>0.75</v>
      </c>
    </row>
    <row r="3" spans="2:3" x14ac:dyDescent="0.2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O34" sqref="AO34"/>
    </sheetView>
  </sheetViews>
  <sheetFormatPr defaultRowHeight="15" x14ac:dyDescent="0.25"/>
  <cols>
    <col min="1" max="1" width="36.5703125" style="89" customWidth="1"/>
    <col min="2" max="3" width="26.5703125" style="140" customWidth="1"/>
    <col min="4" max="12" width="9.7109375" customWidth="1"/>
    <col min="13" max="13" width="9.5703125" customWidth="1"/>
    <col min="14" max="23" width="9.140625" customWidth="1"/>
    <col min="24" max="24" width="8.7109375" customWidth="1"/>
    <col min="25" max="25" width="11.7109375" customWidth="1"/>
    <col min="26" max="26" width="8.7109375" customWidth="1"/>
    <col min="27" max="28" width="12.7109375" customWidth="1"/>
    <col min="29" max="30" width="13.7109375" customWidth="1"/>
    <col min="31" max="31" width="8.7109375" customWidth="1"/>
    <col min="32" max="32" width="12.7109375" customWidth="1"/>
    <col min="33" max="33" width="8.7109375" customWidth="1"/>
    <col min="34" max="36" width="12.7109375" customWidth="1"/>
    <col min="37" max="37" width="8.7109375" customWidth="1"/>
    <col min="38" max="41" width="12.7109375" customWidth="1"/>
    <col min="42" max="42" width="8.7109375" customWidth="1"/>
    <col min="43" max="44" width="10.7109375" customWidth="1"/>
    <col min="45" max="45" width="12.7109375" customWidth="1"/>
    <col min="46" max="46" width="10.7109375" customWidth="1"/>
    <col min="47" max="48" width="11" customWidth="1"/>
  </cols>
  <sheetData>
    <row r="1" spans="1:46" s="136" customFormat="1" ht="12" x14ac:dyDescent="0.2">
      <c r="A1" s="135"/>
      <c r="B1" s="138"/>
      <c r="C1" s="138"/>
      <c r="D1" s="232" t="s">
        <v>49</v>
      </c>
      <c r="E1" s="237"/>
      <c r="F1" s="237"/>
      <c r="G1" s="237"/>
      <c r="H1" s="237"/>
      <c r="I1" s="237"/>
      <c r="J1" s="237"/>
      <c r="K1" s="238"/>
      <c r="L1" s="232" t="s">
        <v>50</v>
      </c>
      <c r="M1" s="237"/>
      <c r="N1" s="237"/>
      <c r="O1" s="237"/>
      <c r="P1" s="237"/>
      <c r="Q1" s="237"/>
      <c r="R1" s="237"/>
      <c r="S1" s="238"/>
      <c r="T1" s="232" t="s">
        <v>94</v>
      </c>
      <c r="U1" s="233"/>
      <c r="V1" s="233"/>
      <c r="W1" s="229"/>
      <c r="X1" s="234" t="s">
        <v>51</v>
      </c>
      <c r="Y1" s="234"/>
      <c r="Z1" s="234"/>
      <c r="AA1" s="234"/>
      <c r="AB1" s="234"/>
      <c r="AC1" s="234"/>
      <c r="AD1" s="234"/>
      <c r="AE1" s="234"/>
      <c r="AF1" s="222" t="s">
        <v>49</v>
      </c>
      <c r="AG1" s="223"/>
      <c r="AH1" s="223"/>
      <c r="AI1" s="224"/>
      <c r="AJ1" s="222" t="s">
        <v>50</v>
      </c>
      <c r="AK1" s="223"/>
      <c r="AL1" s="223"/>
      <c r="AM1" s="224"/>
      <c r="AN1" s="228" t="s">
        <v>94</v>
      </c>
      <c r="AO1" s="229"/>
      <c r="AQ1" s="239" t="s">
        <v>49</v>
      </c>
      <c r="AR1" s="240"/>
      <c r="AS1" s="239" t="s">
        <v>50</v>
      </c>
      <c r="AT1" s="240"/>
    </row>
    <row r="2" spans="1:46" s="136" customFormat="1" ht="12" x14ac:dyDescent="0.2">
      <c r="A2" s="235" t="s">
        <v>0</v>
      </c>
      <c r="B2" s="138"/>
      <c r="C2" s="138"/>
      <c r="D2" s="230" t="s">
        <v>52</v>
      </c>
      <c r="E2" s="230"/>
      <c r="F2" s="230" t="s">
        <v>39</v>
      </c>
      <c r="G2" s="230"/>
      <c r="H2" s="222" t="s">
        <v>101</v>
      </c>
      <c r="I2" s="224"/>
      <c r="J2" s="222" t="s">
        <v>102</v>
      </c>
      <c r="K2" s="224"/>
      <c r="L2" s="230" t="s">
        <v>52</v>
      </c>
      <c r="M2" s="230"/>
      <c r="N2" s="230" t="s">
        <v>39</v>
      </c>
      <c r="O2" s="230"/>
      <c r="P2" s="222" t="s">
        <v>101</v>
      </c>
      <c r="Q2" s="224"/>
      <c r="R2" s="222" t="s">
        <v>102</v>
      </c>
      <c r="S2" s="224"/>
      <c r="T2" s="222" t="s">
        <v>95</v>
      </c>
      <c r="U2" s="229"/>
      <c r="V2" s="222" t="s">
        <v>53</v>
      </c>
      <c r="W2" s="229"/>
      <c r="X2" s="230" t="s">
        <v>37</v>
      </c>
      <c r="Y2" s="225" t="s">
        <v>38</v>
      </c>
      <c r="Z2" s="225" t="s">
        <v>39</v>
      </c>
      <c r="AA2" s="225" t="s">
        <v>101</v>
      </c>
      <c r="AB2" s="225" t="s">
        <v>102</v>
      </c>
      <c r="AC2" s="225" t="s">
        <v>54</v>
      </c>
      <c r="AD2" s="225" t="s">
        <v>53</v>
      </c>
      <c r="AE2" s="225" t="s">
        <v>40</v>
      </c>
      <c r="AF2" s="230" t="s">
        <v>55</v>
      </c>
      <c r="AG2" s="230" t="s">
        <v>2</v>
      </c>
      <c r="AH2" s="225" t="s">
        <v>101</v>
      </c>
      <c r="AI2" s="225" t="s">
        <v>102</v>
      </c>
      <c r="AJ2" s="230" t="s">
        <v>55</v>
      </c>
      <c r="AK2" s="230" t="s">
        <v>2</v>
      </c>
      <c r="AL2" s="225" t="s">
        <v>101</v>
      </c>
      <c r="AM2" s="225" t="s">
        <v>102</v>
      </c>
      <c r="AN2" s="225" t="s">
        <v>96</v>
      </c>
      <c r="AO2" s="225" t="s">
        <v>97</v>
      </c>
      <c r="AQ2" s="241" t="s">
        <v>55</v>
      </c>
      <c r="AR2" s="241" t="s">
        <v>2</v>
      </c>
      <c r="AS2" s="241" t="s">
        <v>55</v>
      </c>
      <c r="AT2" s="241" t="s">
        <v>2</v>
      </c>
    </row>
    <row r="3" spans="1:46" s="136" customFormat="1" ht="48" x14ac:dyDescent="0.2">
      <c r="A3" s="236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0"/>
      <c r="Y3" s="227"/>
      <c r="Z3" s="227"/>
      <c r="AA3" s="227"/>
      <c r="AB3" s="227"/>
      <c r="AC3" s="226"/>
      <c r="AD3" s="227"/>
      <c r="AE3" s="227"/>
      <c r="AF3" s="230"/>
      <c r="AG3" s="230"/>
      <c r="AH3" s="227"/>
      <c r="AI3" s="227"/>
      <c r="AJ3" s="230"/>
      <c r="AK3" s="230"/>
      <c r="AL3" s="227"/>
      <c r="AM3" s="227"/>
      <c r="AN3" s="231"/>
      <c r="AO3" s="231"/>
      <c r="AQ3" s="241"/>
      <c r="AR3" s="241"/>
      <c r="AS3" s="241"/>
      <c r="AT3" s="241"/>
    </row>
    <row r="4" spans="1:46" x14ac:dyDescent="0.25">
      <c r="A4" s="134" t="s">
        <v>3</v>
      </c>
      <c r="B4" s="143" t="s">
        <v>106</v>
      </c>
      <c r="C4" s="143"/>
      <c r="D4" s="141">
        <v>2045</v>
      </c>
      <c r="E4" s="141">
        <v>1918.67</v>
      </c>
      <c r="F4" s="141">
        <v>1394.04</v>
      </c>
      <c r="G4" s="141">
        <v>1236</v>
      </c>
      <c r="H4" s="141">
        <v>0</v>
      </c>
      <c r="I4" s="141">
        <v>90</v>
      </c>
      <c r="J4" s="141">
        <v>93.21</v>
      </c>
      <c r="K4" s="144">
        <v>90</v>
      </c>
      <c r="L4" s="142">
        <v>1440</v>
      </c>
      <c r="M4" s="141">
        <v>1290</v>
      </c>
      <c r="N4" s="141">
        <v>1006.5</v>
      </c>
      <c r="O4" s="141">
        <v>906</v>
      </c>
      <c r="P4" s="141">
        <v>0</v>
      </c>
      <c r="Q4" s="141">
        <v>72</v>
      </c>
      <c r="R4" s="141">
        <v>67.5</v>
      </c>
      <c r="S4" s="141">
        <v>72</v>
      </c>
      <c r="T4" s="141">
        <v>0</v>
      </c>
      <c r="U4" s="141">
        <v>0</v>
      </c>
      <c r="V4" s="141">
        <v>0</v>
      </c>
      <c r="W4" s="141">
        <v>0</v>
      </c>
      <c r="X4" s="141">
        <v>561</v>
      </c>
      <c r="Y4" s="147">
        <f t="shared" ref="Y4:Y31" si="0">IFERROR(SUM(E4+M4)/X4,)</f>
        <v>5.7195543672014262</v>
      </c>
      <c r="Z4" s="147">
        <f t="shared" ref="Z4:Z31" si="1">IFERROR(SUM(G4+O4)/X4,0)</f>
        <v>3.8181818181818183</v>
      </c>
      <c r="AA4" s="147"/>
      <c r="AB4" s="147">
        <f t="shared" ref="AB4:AB31" si="2">IFERROR(SUM(K4+S4)/X4,)</f>
        <v>0.28877005347593582</v>
      </c>
      <c r="AC4" s="147">
        <f>IFERROR(SUM(U4)/X4,0)</f>
        <v>0</v>
      </c>
      <c r="AD4" s="148">
        <f>IFERROR(SUM(W4)/X4,)</f>
        <v>0</v>
      </c>
      <c r="AE4" s="149">
        <f t="shared" ref="AE4:AE31" si="3">SUM(Y4:AD4)</f>
        <v>9.8265062388591815</v>
      </c>
      <c r="AF4" s="150">
        <f t="shared" ref="AF4:AF31" si="4">IFERROR((E4)/D4,0)</f>
        <v>0.93822493887530567</v>
      </c>
      <c r="AG4" s="150">
        <f t="shared" ref="AG4:AG31" si="5">IFERROR((G4/F4),0)</f>
        <v>0.88663166049754671</v>
      </c>
      <c r="AH4" s="150">
        <f t="shared" ref="AH4:AH31" si="6">IFERROR((I4/H4),0)</f>
        <v>0</v>
      </c>
      <c r="AI4" s="150">
        <f t="shared" ref="AI4:AI14" si="7">IFERROR((K4/J4),0)</f>
        <v>0.96556163501770198</v>
      </c>
      <c r="AJ4" s="150">
        <f t="shared" ref="AJ4:AJ14" si="8">IFERROR((M4/L4),)</f>
        <v>0.89583333333333337</v>
      </c>
      <c r="AK4" s="150">
        <f t="shared" ref="AK4:AK14" si="9">IFERROR((O4/N4),0)</f>
        <v>0.90014903129657231</v>
      </c>
      <c r="AL4" s="150">
        <f t="shared" ref="AL4:AL31" si="10">IFERROR((P4/Q4),0)</f>
        <v>0</v>
      </c>
      <c r="AM4" s="150">
        <f t="shared" ref="AM4:AM31" si="11">IFERROR((S4/R4),)</f>
        <v>1.0666666666666667</v>
      </c>
      <c r="AN4" s="150">
        <f>IFERROR((U4/T4),)</f>
        <v>0</v>
      </c>
      <c r="AO4" s="150">
        <f>IFERROR((W4/V4),0)</f>
        <v>0</v>
      </c>
      <c r="AQ4" s="124">
        <f t="shared" ref="AQ4:AQ31" si="12">IFERROR(SUM(E4+I4)/(D4+H4),0)</f>
        <v>0.98223471882640589</v>
      </c>
      <c r="AR4" s="124">
        <f t="shared" ref="AR4:AR31" si="13">IFERROR(SUM(G4+K4)/(F4+J4),0)</f>
        <v>0.89157841654059511</v>
      </c>
      <c r="AS4" s="124">
        <f t="shared" ref="AS4:AS31" si="14">IFERROR(SUM(M4+Q4)/(L4+P4),0)</f>
        <v>0.9458333333333333</v>
      </c>
      <c r="AT4" s="124">
        <f t="shared" ref="AT4:AT31" si="15">IFERROR(SUM(O4+S4)/(N4+R4),0)</f>
        <v>0.91061452513966479</v>
      </c>
    </row>
    <row r="5" spans="1:46" x14ac:dyDescent="0.25">
      <c r="A5" s="134" t="s">
        <v>4</v>
      </c>
      <c r="B5" s="143" t="s">
        <v>116</v>
      </c>
      <c r="C5" s="143"/>
      <c r="D5" s="141">
        <v>2098.63</v>
      </c>
      <c r="E5" s="141">
        <v>1266.5</v>
      </c>
      <c r="F5" s="141">
        <v>1633.25</v>
      </c>
      <c r="G5" s="141">
        <v>1003.75</v>
      </c>
      <c r="H5" s="141">
        <v>247.37</v>
      </c>
      <c r="I5" s="141">
        <v>264.5</v>
      </c>
      <c r="J5" s="141">
        <v>78.75</v>
      </c>
      <c r="K5" s="144">
        <v>94</v>
      </c>
      <c r="L5" s="142">
        <v>1931.66</v>
      </c>
      <c r="M5" s="141">
        <v>1385</v>
      </c>
      <c r="N5" s="141">
        <v>1679.04</v>
      </c>
      <c r="O5" s="141">
        <v>1188</v>
      </c>
      <c r="P5" s="141">
        <v>228.34</v>
      </c>
      <c r="Q5" s="141">
        <v>72</v>
      </c>
      <c r="R5" s="141">
        <v>84.96</v>
      </c>
      <c r="S5" s="141">
        <v>24</v>
      </c>
      <c r="T5" s="141">
        <v>0</v>
      </c>
      <c r="U5" s="142">
        <v>0</v>
      </c>
      <c r="V5" s="142">
        <v>0</v>
      </c>
      <c r="W5" s="142">
        <v>0</v>
      </c>
      <c r="X5" s="141">
        <v>782</v>
      </c>
      <c r="Y5" s="147">
        <f t="shared" si="0"/>
        <v>3.3906649616368285</v>
      </c>
      <c r="Z5" s="147">
        <f t="shared" si="1"/>
        <v>2.8027493606138107</v>
      </c>
      <c r="AA5" s="147">
        <f t="shared" ref="AA4:AA31" si="16">IFERROR(SUM(I5+Q5)/X5,0)</f>
        <v>0.43030690537084398</v>
      </c>
      <c r="AB5" s="147">
        <f t="shared" si="2"/>
        <v>0.15089514066496162</v>
      </c>
      <c r="AC5" s="147">
        <f t="shared" ref="AC5:AC31" si="17">IFERROR(SUM(U5)/X5,0)</f>
        <v>0</v>
      </c>
      <c r="AD5" s="148">
        <f t="shared" ref="AD5:AD31" si="18">IFERROR(SUM(W5)/X5,)</f>
        <v>0</v>
      </c>
      <c r="AE5" s="149">
        <f t="shared" si="3"/>
        <v>6.7746163682864449</v>
      </c>
      <c r="AF5" s="150">
        <f t="shared" si="4"/>
        <v>0.60348894278648446</v>
      </c>
      <c r="AG5" s="150">
        <f t="shared" si="5"/>
        <v>0.61457217204959436</v>
      </c>
      <c r="AH5" s="150">
        <f t="shared" si="6"/>
        <v>1.0692484941585478</v>
      </c>
      <c r="AI5" s="150">
        <f t="shared" si="7"/>
        <v>1.1936507936507936</v>
      </c>
      <c r="AJ5" s="150">
        <f t="shared" si="8"/>
        <v>0.71699988610832133</v>
      </c>
      <c r="AK5" s="150">
        <f t="shared" si="9"/>
        <v>0.70754716981132082</v>
      </c>
      <c r="AL5" s="150">
        <f t="shared" si="10"/>
        <v>3.171388888888889</v>
      </c>
      <c r="AM5" s="150">
        <f t="shared" si="11"/>
        <v>0.2824858757062147</v>
      </c>
      <c r="AN5" s="150">
        <f t="shared" ref="AN5:AN31" si="19">IFERROR((U5/T5),)</f>
        <v>0</v>
      </c>
      <c r="AO5" s="150">
        <f t="shared" ref="AO5:AO31" si="20">IFERROR((W5/V5),0)</f>
        <v>0</v>
      </c>
      <c r="AQ5" s="124">
        <f t="shared" si="12"/>
        <v>0.6526001705029838</v>
      </c>
      <c r="AR5" s="124">
        <f t="shared" si="13"/>
        <v>0.64120911214953269</v>
      </c>
      <c r="AS5" s="124">
        <f t="shared" si="14"/>
        <v>0.67453703703703705</v>
      </c>
      <c r="AT5" s="124">
        <f t="shared" si="15"/>
        <v>0.68707482993197277</v>
      </c>
    </row>
    <row r="6" spans="1:46" x14ac:dyDescent="0.25">
      <c r="A6" s="134" t="s">
        <v>5</v>
      </c>
      <c r="B6" s="143" t="s">
        <v>107</v>
      </c>
      <c r="C6" s="143"/>
      <c r="D6" s="141">
        <v>2392.0100000000002</v>
      </c>
      <c r="E6" s="142">
        <v>1892</v>
      </c>
      <c r="F6" s="142">
        <v>1490.5</v>
      </c>
      <c r="G6" s="142">
        <v>1267</v>
      </c>
      <c r="H6" s="141">
        <v>35.49</v>
      </c>
      <c r="I6" s="142">
        <v>36</v>
      </c>
      <c r="J6" s="141">
        <v>0</v>
      </c>
      <c r="K6" s="144">
        <v>0</v>
      </c>
      <c r="L6" s="142">
        <v>1064.06</v>
      </c>
      <c r="M6" s="142">
        <v>1055.5</v>
      </c>
      <c r="N6" s="142">
        <v>1343</v>
      </c>
      <c r="O6" s="142">
        <v>1091.5</v>
      </c>
      <c r="P6" s="141">
        <v>15.94</v>
      </c>
      <c r="Q6" s="142">
        <v>0</v>
      </c>
      <c r="R6" s="141">
        <v>0</v>
      </c>
      <c r="S6" s="141">
        <v>0</v>
      </c>
      <c r="T6" s="141">
        <v>0</v>
      </c>
      <c r="U6" s="145">
        <v>0</v>
      </c>
      <c r="V6" s="142">
        <v>0</v>
      </c>
      <c r="W6" s="142">
        <v>0</v>
      </c>
      <c r="X6" s="141">
        <v>510</v>
      </c>
      <c r="Y6" s="147">
        <f t="shared" si="0"/>
        <v>5.7794117647058822</v>
      </c>
      <c r="Z6" s="147">
        <f t="shared" si="1"/>
        <v>4.6245098039215682</v>
      </c>
      <c r="AA6" s="147">
        <f t="shared" si="16"/>
        <v>7.0588235294117646E-2</v>
      </c>
      <c r="AB6" s="147">
        <f t="shared" si="2"/>
        <v>0</v>
      </c>
      <c r="AC6" s="147">
        <f t="shared" si="17"/>
        <v>0</v>
      </c>
      <c r="AD6" s="148">
        <f t="shared" si="18"/>
        <v>0</v>
      </c>
      <c r="AE6" s="149">
        <f t="shared" si="3"/>
        <v>10.474509803921567</v>
      </c>
      <c r="AF6" s="150">
        <f t="shared" si="4"/>
        <v>0.79096659294902605</v>
      </c>
      <c r="AG6" s="150">
        <f t="shared" si="5"/>
        <v>0.85005031868500502</v>
      </c>
      <c r="AH6" s="150">
        <f t="shared" si="6"/>
        <v>1.0143702451394758</v>
      </c>
      <c r="AI6" s="150">
        <f t="shared" si="7"/>
        <v>0</v>
      </c>
      <c r="AJ6" s="150">
        <f t="shared" si="8"/>
        <v>0.99195534086423698</v>
      </c>
      <c r="AK6" s="150">
        <f t="shared" si="9"/>
        <v>0.81273268801191367</v>
      </c>
      <c r="AL6" s="150">
        <f t="shared" si="10"/>
        <v>0</v>
      </c>
      <c r="AM6" s="150">
        <f t="shared" si="11"/>
        <v>0</v>
      </c>
      <c r="AN6" s="150">
        <f t="shared" si="19"/>
        <v>0</v>
      </c>
      <c r="AO6" s="150">
        <f t="shared" si="20"/>
        <v>0</v>
      </c>
      <c r="AQ6" s="124">
        <f t="shared" si="12"/>
        <v>0.79423274974253344</v>
      </c>
      <c r="AR6" s="124">
        <f t="shared" si="13"/>
        <v>0.85005031868500502</v>
      </c>
      <c r="AS6" s="124">
        <f t="shared" si="14"/>
        <v>0.97731481481481486</v>
      </c>
      <c r="AT6" s="124">
        <f t="shared" si="15"/>
        <v>0.81273268801191367</v>
      </c>
    </row>
    <row r="7" spans="1:46" x14ac:dyDescent="0.25">
      <c r="A7" s="134" t="s">
        <v>6</v>
      </c>
      <c r="B7" s="143" t="s">
        <v>117</v>
      </c>
      <c r="C7" s="143"/>
      <c r="D7" s="141">
        <v>1743</v>
      </c>
      <c r="E7" s="142">
        <v>1146.5</v>
      </c>
      <c r="F7" s="142">
        <v>1095</v>
      </c>
      <c r="G7" s="142">
        <v>777.5</v>
      </c>
      <c r="H7" s="141">
        <v>0</v>
      </c>
      <c r="I7" s="142">
        <v>0</v>
      </c>
      <c r="J7" s="141">
        <v>0</v>
      </c>
      <c r="K7" s="144">
        <v>0</v>
      </c>
      <c r="L7" s="142">
        <v>1080</v>
      </c>
      <c r="M7" s="142">
        <v>720.5</v>
      </c>
      <c r="N7" s="142">
        <v>718</v>
      </c>
      <c r="O7" s="142">
        <v>706</v>
      </c>
      <c r="P7" s="141">
        <v>0</v>
      </c>
      <c r="Q7" s="142">
        <v>0</v>
      </c>
      <c r="R7" s="141">
        <v>0</v>
      </c>
      <c r="S7" s="141">
        <v>0</v>
      </c>
      <c r="T7" s="141">
        <v>0</v>
      </c>
      <c r="U7" s="142">
        <v>0</v>
      </c>
      <c r="V7" s="142">
        <v>0</v>
      </c>
      <c r="W7" s="142">
        <v>0</v>
      </c>
      <c r="X7" s="141">
        <v>608</v>
      </c>
      <c r="Y7" s="147">
        <f t="shared" si="0"/>
        <v>3.0707236842105261</v>
      </c>
      <c r="Z7" s="147">
        <f t="shared" si="1"/>
        <v>2.439967105263158</v>
      </c>
      <c r="AA7" s="147">
        <f t="shared" si="16"/>
        <v>0</v>
      </c>
      <c r="AB7" s="147">
        <f t="shared" si="2"/>
        <v>0</v>
      </c>
      <c r="AC7" s="147">
        <f t="shared" si="17"/>
        <v>0</v>
      </c>
      <c r="AD7" s="148">
        <f t="shared" si="18"/>
        <v>0</v>
      </c>
      <c r="AE7" s="149">
        <f t="shared" si="3"/>
        <v>5.5106907894736841</v>
      </c>
      <c r="AF7" s="150">
        <f t="shared" si="4"/>
        <v>0.65777395295467589</v>
      </c>
      <c r="AG7" s="150">
        <f t="shared" si="5"/>
        <v>0.71004566210045661</v>
      </c>
      <c r="AH7" s="150">
        <f t="shared" si="6"/>
        <v>0</v>
      </c>
      <c r="AI7" s="150">
        <f t="shared" si="7"/>
        <v>0</v>
      </c>
      <c r="AJ7" s="150">
        <f t="shared" si="8"/>
        <v>0.66712962962962963</v>
      </c>
      <c r="AK7" s="150">
        <f t="shared" si="9"/>
        <v>0.98328690807799446</v>
      </c>
      <c r="AL7" s="150">
        <f t="shared" si="10"/>
        <v>0</v>
      </c>
      <c r="AM7" s="150">
        <f t="shared" si="11"/>
        <v>0</v>
      </c>
      <c r="AN7" s="150">
        <f t="shared" si="19"/>
        <v>0</v>
      </c>
      <c r="AO7" s="150">
        <f t="shared" si="20"/>
        <v>0</v>
      </c>
      <c r="AQ7" s="124">
        <f t="shared" si="12"/>
        <v>0.65777395295467589</v>
      </c>
      <c r="AR7" s="124">
        <f t="shared" si="13"/>
        <v>0.71004566210045661</v>
      </c>
      <c r="AS7" s="124">
        <f t="shared" si="14"/>
        <v>0.66712962962962963</v>
      </c>
      <c r="AT7" s="124">
        <f t="shared" si="15"/>
        <v>0.98328690807799446</v>
      </c>
    </row>
    <row r="8" spans="1:46" x14ac:dyDescent="0.25">
      <c r="A8" s="134" t="s">
        <v>7</v>
      </c>
      <c r="B8" s="143" t="s">
        <v>117</v>
      </c>
      <c r="C8" s="143"/>
      <c r="D8" s="141">
        <v>1328</v>
      </c>
      <c r="E8" s="142">
        <v>984</v>
      </c>
      <c r="F8" s="142">
        <v>915.68000000000006</v>
      </c>
      <c r="G8" s="142">
        <v>757</v>
      </c>
      <c r="H8" s="141">
        <v>0</v>
      </c>
      <c r="I8" s="142">
        <v>72</v>
      </c>
      <c r="J8" s="141">
        <v>94.82</v>
      </c>
      <c r="K8" s="144">
        <v>72</v>
      </c>
      <c r="L8" s="142">
        <v>720</v>
      </c>
      <c r="M8" s="142">
        <v>720</v>
      </c>
      <c r="N8" s="142">
        <v>648.11</v>
      </c>
      <c r="O8" s="142">
        <v>702</v>
      </c>
      <c r="P8" s="141">
        <v>0</v>
      </c>
      <c r="Q8" s="142">
        <v>0</v>
      </c>
      <c r="R8" s="141">
        <v>65.89</v>
      </c>
      <c r="S8" s="141">
        <v>0</v>
      </c>
      <c r="T8" s="141">
        <v>0</v>
      </c>
      <c r="U8" s="142">
        <v>0</v>
      </c>
      <c r="V8" s="142">
        <v>0</v>
      </c>
      <c r="W8" s="142">
        <v>0</v>
      </c>
      <c r="X8" s="141">
        <v>651</v>
      </c>
      <c r="Y8" s="147">
        <f t="shared" si="0"/>
        <v>2.6175115207373274</v>
      </c>
      <c r="Z8" s="147">
        <f t="shared" si="1"/>
        <v>2.2411674347158219</v>
      </c>
      <c r="AA8" s="147">
        <f t="shared" si="16"/>
        <v>0.11059907834101383</v>
      </c>
      <c r="AB8" s="147">
        <f t="shared" si="2"/>
        <v>0.11059907834101383</v>
      </c>
      <c r="AC8" s="147">
        <f t="shared" si="17"/>
        <v>0</v>
      </c>
      <c r="AD8" s="148">
        <f t="shared" si="18"/>
        <v>0</v>
      </c>
      <c r="AE8" s="149">
        <f t="shared" si="3"/>
        <v>5.0798771121351773</v>
      </c>
      <c r="AF8" s="150">
        <f t="shared" si="4"/>
        <v>0.74096385542168675</v>
      </c>
      <c r="AG8" s="150">
        <f t="shared" si="5"/>
        <v>0.82670802026908963</v>
      </c>
      <c r="AH8" s="150">
        <f t="shared" si="6"/>
        <v>0</v>
      </c>
      <c r="AI8" s="150">
        <f t="shared" si="7"/>
        <v>0.75933347395064343</v>
      </c>
      <c r="AJ8" s="150">
        <f t="shared" si="8"/>
        <v>1</v>
      </c>
      <c r="AK8" s="150">
        <f t="shared" si="9"/>
        <v>1.0831494653685332</v>
      </c>
      <c r="AL8" s="150">
        <f t="shared" si="10"/>
        <v>0</v>
      </c>
      <c r="AM8" s="150">
        <f t="shared" si="11"/>
        <v>0</v>
      </c>
      <c r="AN8" s="150">
        <f t="shared" si="19"/>
        <v>0</v>
      </c>
      <c r="AO8" s="150">
        <f t="shared" si="20"/>
        <v>0</v>
      </c>
      <c r="AQ8" s="124">
        <f t="shared" si="12"/>
        <v>0.79518072289156627</v>
      </c>
      <c r="AR8" s="124">
        <f t="shared" si="13"/>
        <v>0.82038594755071748</v>
      </c>
      <c r="AS8" s="124">
        <f t="shared" si="14"/>
        <v>1</v>
      </c>
      <c r="AT8" s="124">
        <f t="shared" si="15"/>
        <v>0.98319327731092432</v>
      </c>
    </row>
    <row r="9" spans="1:46" x14ac:dyDescent="0.25">
      <c r="A9" s="134" t="s">
        <v>8</v>
      </c>
      <c r="B9" s="143" t="s">
        <v>108</v>
      </c>
      <c r="C9" s="143"/>
      <c r="D9" s="141">
        <v>3117.07</v>
      </c>
      <c r="E9" s="142">
        <v>1942.75</v>
      </c>
      <c r="F9" s="142">
        <v>1584.96</v>
      </c>
      <c r="G9" s="142">
        <v>553.5</v>
      </c>
      <c r="H9" s="141">
        <v>96.43</v>
      </c>
      <c r="I9" s="142">
        <v>87.5</v>
      </c>
      <c r="J9" s="141">
        <v>98.04</v>
      </c>
      <c r="K9" s="144">
        <v>15</v>
      </c>
      <c r="L9" s="142">
        <v>2095.71</v>
      </c>
      <c r="M9" s="142">
        <v>2025.67</v>
      </c>
      <c r="N9" s="142">
        <v>1011.32</v>
      </c>
      <c r="O9" s="142">
        <v>477</v>
      </c>
      <c r="P9" s="141">
        <v>64.290000000000006</v>
      </c>
      <c r="Q9" s="142">
        <v>36</v>
      </c>
      <c r="R9" s="141">
        <v>62.68</v>
      </c>
      <c r="S9" s="141">
        <v>0</v>
      </c>
      <c r="T9" s="141">
        <v>0</v>
      </c>
      <c r="U9" s="142">
        <v>0</v>
      </c>
      <c r="V9" s="142">
        <v>0</v>
      </c>
      <c r="W9" s="142">
        <v>0</v>
      </c>
      <c r="X9" s="141">
        <v>510</v>
      </c>
      <c r="Y9" s="147">
        <f t="shared" si="0"/>
        <v>7.7812156862745097</v>
      </c>
      <c r="Z9" s="147">
        <f t="shared" si="1"/>
        <v>2.0205882352941176</v>
      </c>
      <c r="AA9" s="147">
        <f t="shared" si="16"/>
        <v>0.24215686274509804</v>
      </c>
      <c r="AB9" s="147">
        <f t="shared" si="2"/>
        <v>2.9411764705882353E-2</v>
      </c>
      <c r="AC9" s="147">
        <f t="shared" si="17"/>
        <v>0</v>
      </c>
      <c r="AD9" s="148">
        <f t="shared" si="18"/>
        <v>0</v>
      </c>
      <c r="AE9" s="149">
        <f t="shared" si="3"/>
        <v>10.073372549019608</v>
      </c>
      <c r="AF9" s="150">
        <f t="shared" si="4"/>
        <v>0.62326158860724967</v>
      </c>
      <c r="AG9" s="150">
        <f t="shared" si="5"/>
        <v>0.34922016959418534</v>
      </c>
      <c r="AH9" s="150">
        <f t="shared" si="6"/>
        <v>0.90739396453385868</v>
      </c>
      <c r="AI9" s="150">
        <f t="shared" si="7"/>
        <v>0.15299877600979192</v>
      </c>
      <c r="AJ9" s="150">
        <f t="shared" si="8"/>
        <v>0.96657934542470092</v>
      </c>
      <c r="AK9" s="150">
        <f t="shared" si="9"/>
        <v>0.47166079974686548</v>
      </c>
      <c r="AL9" s="150">
        <f t="shared" si="10"/>
        <v>1.7858333333333336</v>
      </c>
      <c r="AM9" s="150">
        <f t="shared" si="11"/>
        <v>0</v>
      </c>
      <c r="AN9" s="150">
        <f t="shared" si="19"/>
        <v>0</v>
      </c>
      <c r="AO9" s="150">
        <f t="shared" si="20"/>
        <v>0</v>
      </c>
      <c r="AQ9" s="124">
        <f t="shared" si="12"/>
        <v>0.6317877703438618</v>
      </c>
      <c r="AR9" s="124">
        <f t="shared" si="13"/>
        <v>0.33778966131907306</v>
      </c>
      <c r="AS9" s="124">
        <f t="shared" si="14"/>
        <v>0.95447685185185194</v>
      </c>
      <c r="AT9" s="124">
        <f t="shared" si="15"/>
        <v>0.44413407821229051</v>
      </c>
    </row>
    <row r="10" spans="1:46" x14ac:dyDescent="0.25">
      <c r="A10" s="134" t="s">
        <v>9</v>
      </c>
      <c r="B10" s="143" t="s">
        <v>106</v>
      </c>
      <c r="C10" s="143"/>
      <c r="D10" s="141">
        <v>1920.5</v>
      </c>
      <c r="E10" s="142">
        <v>1684.5</v>
      </c>
      <c r="F10" s="142">
        <v>1311.39</v>
      </c>
      <c r="G10" s="142">
        <v>975</v>
      </c>
      <c r="H10" s="141">
        <v>0</v>
      </c>
      <c r="I10" s="142">
        <v>12</v>
      </c>
      <c r="J10" s="141">
        <v>91.61</v>
      </c>
      <c r="K10" s="144">
        <v>96</v>
      </c>
      <c r="L10" s="142">
        <v>1080</v>
      </c>
      <c r="M10" s="142">
        <v>911.25</v>
      </c>
      <c r="N10" s="142">
        <v>1010.89</v>
      </c>
      <c r="O10" s="142">
        <v>1074</v>
      </c>
      <c r="P10" s="141">
        <v>0</v>
      </c>
      <c r="Q10" s="142">
        <v>0</v>
      </c>
      <c r="R10" s="141">
        <v>69.11</v>
      </c>
      <c r="S10" s="141">
        <v>0</v>
      </c>
      <c r="T10" s="141">
        <v>0</v>
      </c>
      <c r="U10" s="142">
        <v>0</v>
      </c>
      <c r="V10" s="142">
        <v>0</v>
      </c>
      <c r="W10" s="142">
        <v>0</v>
      </c>
      <c r="X10" s="141">
        <v>759</v>
      </c>
      <c r="Y10" s="147">
        <f t="shared" si="0"/>
        <v>3.4199604743083003</v>
      </c>
      <c r="Z10" s="147">
        <f t="shared" si="1"/>
        <v>2.6996047430830039</v>
      </c>
      <c r="AA10" s="147">
        <f t="shared" si="16"/>
        <v>1.5810276679841896E-2</v>
      </c>
      <c r="AB10" s="147">
        <f t="shared" si="2"/>
        <v>0.12648221343873517</v>
      </c>
      <c r="AC10" s="147">
        <f t="shared" si="17"/>
        <v>0</v>
      </c>
      <c r="AD10" s="148">
        <f t="shared" si="18"/>
        <v>0</v>
      </c>
      <c r="AE10" s="149">
        <f t="shared" si="3"/>
        <v>6.2618577075098818</v>
      </c>
      <c r="AF10" s="150">
        <f t="shared" si="4"/>
        <v>0.87711533454829471</v>
      </c>
      <c r="AG10" s="150">
        <f t="shared" si="5"/>
        <v>0.74348591952050869</v>
      </c>
      <c r="AH10" s="150">
        <f t="shared" si="6"/>
        <v>0</v>
      </c>
      <c r="AI10" s="150">
        <f t="shared" si="7"/>
        <v>1.0479205326929375</v>
      </c>
      <c r="AJ10" s="150">
        <f t="shared" si="8"/>
        <v>0.84375</v>
      </c>
      <c r="AK10" s="150">
        <f t="shared" si="9"/>
        <v>1.0624301358209103</v>
      </c>
      <c r="AL10" s="150">
        <f t="shared" si="10"/>
        <v>0</v>
      </c>
      <c r="AM10" s="150">
        <f t="shared" si="11"/>
        <v>0</v>
      </c>
      <c r="AN10" s="150">
        <f t="shared" si="19"/>
        <v>0</v>
      </c>
      <c r="AO10" s="150">
        <f t="shared" si="20"/>
        <v>0</v>
      </c>
      <c r="AQ10" s="124">
        <f t="shared" si="12"/>
        <v>0.88336370736787295</v>
      </c>
      <c r="AR10" s="124">
        <f t="shared" si="13"/>
        <v>0.76336421952957945</v>
      </c>
      <c r="AS10" s="124">
        <f t="shared" si="14"/>
        <v>0.84375</v>
      </c>
      <c r="AT10" s="124">
        <f t="shared" si="15"/>
        <v>0.99444444444444446</v>
      </c>
    </row>
    <row r="11" spans="1:46" x14ac:dyDescent="0.25">
      <c r="A11" s="134" t="s">
        <v>10</v>
      </c>
      <c r="B11" s="143" t="s">
        <v>116</v>
      </c>
      <c r="C11" s="143"/>
      <c r="D11" s="141">
        <v>1194</v>
      </c>
      <c r="E11" s="142">
        <v>1115.5</v>
      </c>
      <c r="F11" s="142">
        <v>372.5</v>
      </c>
      <c r="G11" s="142">
        <v>336</v>
      </c>
      <c r="H11" s="141">
        <v>0</v>
      </c>
      <c r="I11" s="142">
        <v>0</v>
      </c>
      <c r="J11" s="141">
        <v>0</v>
      </c>
      <c r="K11" s="144">
        <v>0</v>
      </c>
      <c r="L11" s="142">
        <v>720</v>
      </c>
      <c r="M11" s="142">
        <v>720</v>
      </c>
      <c r="N11" s="142">
        <v>360</v>
      </c>
      <c r="O11" s="142">
        <v>360</v>
      </c>
      <c r="P11" s="141">
        <v>0</v>
      </c>
      <c r="Q11" s="142">
        <v>0</v>
      </c>
      <c r="R11" s="141">
        <v>0</v>
      </c>
      <c r="S11" s="141">
        <v>0</v>
      </c>
      <c r="T11" s="141">
        <v>0</v>
      </c>
      <c r="U11" s="142">
        <v>0</v>
      </c>
      <c r="V11" s="142">
        <v>0</v>
      </c>
      <c r="W11" s="142">
        <v>0</v>
      </c>
      <c r="X11" s="141">
        <v>226</v>
      </c>
      <c r="Y11" s="147">
        <f t="shared" si="0"/>
        <v>8.1216814159292028</v>
      </c>
      <c r="Z11" s="147">
        <f t="shared" si="1"/>
        <v>3.0796460176991149</v>
      </c>
      <c r="AA11" s="147">
        <f t="shared" si="16"/>
        <v>0</v>
      </c>
      <c r="AB11" s="147">
        <f t="shared" si="2"/>
        <v>0</v>
      </c>
      <c r="AC11" s="147">
        <f t="shared" si="17"/>
        <v>0</v>
      </c>
      <c r="AD11" s="148">
        <f t="shared" si="18"/>
        <v>0</v>
      </c>
      <c r="AE11" s="149">
        <f t="shared" si="3"/>
        <v>11.201327433628318</v>
      </c>
      <c r="AF11" s="150">
        <f t="shared" si="4"/>
        <v>0.93425460636515911</v>
      </c>
      <c r="AG11" s="150">
        <f t="shared" si="5"/>
        <v>0.90201342281879193</v>
      </c>
      <c r="AH11" s="150">
        <f t="shared" si="6"/>
        <v>0</v>
      </c>
      <c r="AI11" s="150">
        <f t="shared" si="7"/>
        <v>0</v>
      </c>
      <c r="AJ11" s="150">
        <f t="shared" si="8"/>
        <v>1</v>
      </c>
      <c r="AK11" s="150">
        <f t="shared" si="9"/>
        <v>1</v>
      </c>
      <c r="AL11" s="150">
        <f t="shared" si="10"/>
        <v>0</v>
      </c>
      <c r="AM11" s="150">
        <f t="shared" si="11"/>
        <v>0</v>
      </c>
      <c r="AN11" s="150">
        <f t="shared" si="19"/>
        <v>0</v>
      </c>
      <c r="AO11" s="150">
        <f t="shared" si="20"/>
        <v>0</v>
      </c>
      <c r="AQ11" s="124">
        <f t="shared" si="12"/>
        <v>0.93425460636515911</v>
      </c>
      <c r="AR11" s="124">
        <f t="shared" si="13"/>
        <v>0.90201342281879193</v>
      </c>
      <c r="AS11" s="124">
        <f t="shared" si="14"/>
        <v>1</v>
      </c>
      <c r="AT11" s="124">
        <f t="shared" si="15"/>
        <v>1</v>
      </c>
    </row>
    <row r="12" spans="1:46" x14ac:dyDescent="0.25">
      <c r="A12" s="134" t="s">
        <v>43</v>
      </c>
      <c r="B12" s="143" t="s">
        <v>109</v>
      </c>
      <c r="C12" s="143"/>
      <c r="D12" s="141">
        <v>1789</v>
      </c>
      <c r="E12" s="142">
        <v>1215.75</v>
      </c>
      <c r="F12" s="142">
        <v>1856.14</v>
      </c>
      <c r="G12" s="142">
        <v>1038.5</v>
      </c>
      <c r="H12" s="141">
        <v>0</v>
      </c>
      <c r="I12" s="142">
        <v>0</v>
      </c>
      <c r="J12" s="141">
        <v>102.86</v>
      </c>
      <c r="K12" s="144">
        <v>48</v>
      </c>
      <c r="L12" s="142">
        <v>1080</v>
      </c>
      <c r="M12" s="142">
        <v>767</v>
      </c>
      <c r="N12" s="142">
        <v>1022.14</v>
      </c>
      <c r="O12" s="142">
        <v>1031</v>
      </c>
      <c r="P12" s="141">
        <v>0</v>
      </c>
      <c r="Q12" s="142">
        <v>0</v>
      </c>
      <c r="R12" s="141">
        <v>57.86</v>
      </c>
      <c r="S12" s="141">
        <v>0</v>
      </c>
      <c r="T12" s="141">
        <v>128.57</v>
      </c>
      <c r="U12" s="142">
        <v>150</v>
      </c>
      <c r="V12" s="142">
        <v>0</v>
      </c>
      <c r="W12" s="142">
        <v>0</v>
      </c>
      <c r="X12" s="141">
        <v>588</v>
      </c>
      <c r="Y12" s="147">
        <f t="shared" si="0"/>
        <v>3.3720238095238093</v>
      </c>
      <c r="Z12" s="147">
        <f t="shared" si="1"/>
        <v>3.5195578231292517</v>
      </c>
      <c r="AA12" s="147">
        <f t="shared" si="16"/>
        <v>0</v>
      </c>
      <c r="AB12" s="147">
        <f t="shared" si="2"/>
        <v>8.1632653061224483E-2</v>
      </c>
      <c r="AC12" s="147">
        <f t="shared" si="17"/>
        <v>0.25510204081632654</v>
      </c>
      <c r="AD12" s="148">
        <f t="shared" si="18"/>
        <v>0</v>
      </c>
      <c r="AE12" s="149">
        <f t="shared" si="3"/>
        <v>7.2283163265306118</v>
      </c>
      <c r="AF12" s="150">
        <f t="shared" si="4"/>
        <v>0.67956959195081046</v>
      </c>
      <c r="AG12" s="150">
        <f t="shared" si="5"/>
        <v>0.55949443468703863</v>
      </c>
      <c r="AH12" s="150">
        <f t="shared" si="6"/>
        <v>0</v>
      </c>
      <c r="AI12" s="150">
        <f t="shared" si="7"/>
        <v>0.46665370406377599</v>
      </c>
      <c r="AJ12" s="150">
        <f t="shared" si="8"/>
        <v>0.71018518518518514</v>
      </c>
      <c r="AK12" s="150">
        <f t="shared" si="9"/>
        <v>1.0086680885201635</v>
      </c>
      <c r="AL12" s="150">
        <f t="shared" si="10"/>
        <v>0</v>
      </c>
      <c r="AM12" s="150">
        <f t="shared" si="11"/>
        <v>0</v>
      </c>
      <c r="AN12" s="150">
        <f t="shared" si="19"/>
        <v>1.1666796297736641</v>
      </c>
      <c r="AO12" s="150">
        <f t="shared" si="20"/>
        <v>0</v>
      </c>
      <c r="AQ12" s="124">
        <f t="shared" si="12"/>
        <v>0.67956959195081046</v>
      </c>
      <c r="AR12" s="124">
        <f t="shared" si="13"/>
        <v>0.5546197039305768</v>
      </c>
      <c r="AS12" s="124">
        <f t="shared" si="14"/>
        <v>0.71018518518518514</v>
      </c>
      <c r="AT12" s="124">
        <f t="shared" si="15"/>
        <v>0.95462962962962961</v>
      </c>
    </row>
    <row r="13" spans="1:46" x14ac:dyDescent="0.25">
      <c r="A13" s="134" t="s">
        <v>11</v>
      </c>
      <c r="B13" s="143" t="s">
        <v>117</v>
      </c>
      <c r="C13" s="143"/>
      <c r="D13" s="141">
        <v>1579</v>
      </c>
      <c r="E13" s="142">
        <v>1141.5</v>
      </c>
      <c r="F13" s="142">
        <v>1460.18</v>
      </c>
      <c r="G13" s="142">
        <v>1066.5</v>
      </c>
      <c r="H13" s="141">
        <v>0</v>
      </c>
      <c r="I13" s="142">
        <v>0</v>
      </c>
      <c r="J13" s="141">
        <v>94.82</v>
      </c>
      <c r="K13" s="144">
        <v>30</v>
      </c>
      <c r="L13" s="142">
        <v>1080</v>
      </c>
      <c r="M13" s="142">
        <v>992.5</v>
      </c>
      <c r="N13" s="142">
        <v>1014.11</v>
      </c>
      <c r="O13" s="142">
        <v>1020</v>
      </c>
      <c r="P13" s="141">
        <v>0</v>
      </c>
      <c r="Q13" s="142">
        <v>0</v>
      </c>
      <c r="R13" s="141">
        <v>65.89</v>
      </c>
      <c r="S13" s="141">
        <v>0</v>
      </c>
      <c r="T13" s="141">
        <v>0</v>
      </c>
      <c r="U13" s="142">
        <v>0</v>
      </c>
      <c r="V13" s="142">
        <v>0</v>
      </c>
      <c r="W13" s="142">
        <v>0</v>
      </c>
      <c r="X13" s="141">
        <v>577</v>
      </c>
      <c r="Y13" s="147">
        <f t="shared" si="0"/>
        <v>3.6984402079722702</v>
      </c>
      <c r="Z13" s="147">
        <f t="shared" si="1"/>
        <v>3.6161178509532061</v>
      </c>
      <c r="AA13" s="147">
        <f t="shared" si="16"/>
        <v>0</v>
      </c>
      <c r="AB13" s="147">
        <f t="shared" si="2"/>
        <v>5.1993067590987867E-2</v>
      </c>
      <c r="AC13" s="147">
        <f t="shared" si="17"/>
        <v>0</v>
      </c>
      <c r="AD13" s="148">
        <f t="shared" si="18"/>
        <v>0</v>
      </c>
      <c r="AE13" s="149">
        <f t="shared" si="3"/>
        <v>7.3665511265164634</v>
      </c>
      <c r="AF13" s="150">
        <f t="shared" si="4"/>
        <v>0.72292590246991761</v>
      </c>
      <c r="AG13" s="150">
        <f t="shared" si="5"/>
        <v>0.73038940404607644</v>
      </c>
      <c r="AH13" s="150">
        <f t="shared" si="6"/>
        <v>0</v>
      </c>
      <c r="AI13" s="150">
        <f t="shared" si="7"/>
        <v>0.31638894747943475</v>
      </c>
      <c r="AJ13" s="150">
        <f t="shared" si="8"/>
        <v>0.91898148148148151</v>
      </c>
      <c r="AK13" s="150">
        <f t="shared" si="9"/>
        <v>1.0058080484365601</v>
      </c>
      <c r="AL13" s="150">
        <f t="shared" si="10"/>
        <v>0</v>
      </c>
      <c r="AM13" s="150">
        <f t="shared" si="11"/>
        <v>0</v>
      </c>
      <c r="AN13" s="150">
        <f t="shared" si="19"/>
        <v>0</v>
      </c>
      <c r="AO13" s="150">
        <f t="shared" si="20"/>
        <v>0</v>
      </c>
      <c r="AQ13" s="124">
        <f t="shared" si="12"/>
        <v>0.72292590246991761</v>
      </c>
      <c r="AR13" s="124">
        <f t="shared" si="13"/>
        <v>0.70514469453376205</v>
      </c>
      <c r="AS13" s="124">
        <f t="shared" si="14"/>
        <v>0.91898148148148151</v>
      </c>
      <c r="AT13" s="124">
        <f t="shared" si="15"/>
        <v>0.94444444444444442</v>
      </c>
    </row>
    <row r="14" spans="1:46" x14ac:dyDescent="0.25">
      <c r="A14" s="134" t="s">
        <v>12</v>
      </c>
      <c r="B14" s="143" t="s">
        <v>110</v>
      </c>
      <c r="C14" s="143"/>
      <c r="D14" s="141">
        <v>1001.36</v>
      </c>
      <c r="E14" s="142">
        <v>802</v>
      </c>
      <c r="F14" s="142">
        <v>974.5</v>
      </c>
      <c r="G14" s="142">
        <v>728</v>
      </c>
      <c r="H14" s="141">
        <v>167.14</v>
      </c>
      <c r="I14" s="142">
        <v>0</v>
      </c>
      <c r="J14" s="141">
        <v>0</v>
      </c>
      <c r="K14" s="144">
        <v>0</v>
      </c>
      <c r="L14" s="142">
        <v>925.71</v>
      </c>
      <c r="M14" s="142">
        <v>751.5</v>
      </c>
      <c r="N14" s="142">
        <v>720</v>
      </c>
      <c r="O14" s="142">
        <v>718.5</v>
      </c>
      <c r="P14" s="141">
        <v>154.29</v>
      </c>
      <c r="Q14" s="142">
        <v>0</v>
      </c>
      <c r="R14" s="141">
        <v>0</v>
      </c>
      <c r="S14" s="141">
        <v>0</v>
      </c>
      <c r="T14" s="141">
        <v>0</v>
      </c>
      <c r="U14" s="142">
        <v>0</v>
      </c>
      <c r="V14" s="142">
        <v>0</v>
      </c>
      <c r="W14" s="142">
        <v>0</v>
      </c>
      <c r="X14" s="141">
        <v>495</v>
      </c>
      <c r="Y14" s="147">
        <f t="shared" si="0"/>
        <v>3.1383838383838385</v>
      </c>
      <c r="Z14" s="147">
        <f t="shared" si="1"/>
        <v>2.9222222222222221</v>
      </c>
      <c r="AA14" s="147">
        <f t="shared" si="16"/>
        <v>0</v>
      </c>
      <c r="AB14" s="147">
        <f t="shared" si="2"/>
        <v>0</v>
      </c>
      <c r="AC14" s="147">
        <f t="shared" si="17"/>
        <v>0</v>
      </c>
      <c r="AD14" s="148">
        <f t="shared" si="18"/>
        <v>0</v>
      </c>
      <c r="AE14" s="149">
        <f t="shared" si="3"/>
        <v>6.0606060606060606</v>
      </c>
      <c r="AF14" s="150">
        <f t="shared" si="4"/>
        <v>0.8009107613645442</v>
      </c>
      <c r="AG14" s="150">
        <f t="shared" si="5"/>
        <v>0.74704976911236531</v>
      </c>
      <c r="AH14" s="150">
        <f t="shared" si="6"/>
        <v>0</v>
      </c>
      <c r="AI14" s="150">
        <f t="shared" si="7"/>
        <v>0</v>
      </c>
      <c r="AJ14" s="150">
        <f t="shared" si="8"/>
        <v>0.81180931393200895</v>
      </c>
      <c r="AK14" s="150">
        <f t="shared" si="9"/>
        <v>0.99791666666666667</v>
      </c>
      <c r="AL14" s="150">
        <f t="shared" si="10"/>
        <v>0</v>
      </c>
      <c r="AM14" s="150">
        <f t="shared" si="11"/>
        <v>0</v>
      </c>
      <c r="AN14" s="150">
        <f t="shared" si="19"/>
        <v>0</v>
      </c>
      <c r="AO14" s="150">
        <f t="shared" si="20"/>
        <v>0</v>
      </c>
      <c r="AQ14" s="124">
        <f t="shared" si="12"/>
        <v>0.68635002139495083</v>
      </c>
      <c r="AR14" s="124">
        <f t="shared" si="13"/>
        <v>0.74704976911236531</v>
      </c>
      <c r="AS14" s="124">
        <f t="shared" si="14"/>
        <v>0.6958333333333333</v>
      </c>
      <c r="AT14" s="124">
        <f t="shared" si="15"/>
        <v>0.99791666666666667</v>
      </c>
    </row>
    <row r="15" spans="1:46" x14ac:dyDescent="0.25">
      <c r="A15" s="134" t="s">
        <v>13</v>
      </c>
      <c r="B15" s="143" t="s">
        <v>111</v>
      </c>
      <c r="C15" s="143"/>
      <c r="D15" s="141">
        <v>6791</v>
      </c>
      <c r="E15" s="142">
        <v>4586.33</v>
      </c>
      <c r="F15" s="142">
        <v>1050.5</v>
      </c>
      <c r="G15" s="142">
        <v>591</v>
      </c>
      <c r="H15" s="141">
        <v>0</v>
      </c>
      <c r="I15" s="142">
        <v>0</v>
      </c>
      <c r="J15" s="141">
        <v>0</v>
      </c>
      <c r="K15" s="152">
        <v>0</v>
      </c>
      <c r="L15" s="144">
        <v>5040</v>
      </c>
      <c r="M15" s="142">
        <v>4493</v>
      </c>
      <c r="N15" s="142">
        <v>1080</v>
      </c>
      <c r="O15" s="142">
        <v>660</v>
      </c>
      <c r="P15" s="141">
        <v>0</v>
      </c>
      <c r="Q15" s="142">
        <v>0</v>
      </c>
      <c r="R15" s="141">
        <v>0</v>
      </c>
      <c r="S15" s="141">
        <v>0</v>
      </c>
      <c r="T15" s="141">
        <v>0</v>
      </c>
      <c r="U15" s="142">
        <v>0</v>
      </c>
      <c r="V15" s="142">
        <v>0</v>
      </c>
      <c r="W15" s="142">
        <v>0</v>
      </c>
      <c r="X15" s="141">
        <v>283</v>
      </c>
      <c r="Y15" s="147">
        <f t="shared" si="0"/>
        <v>32.082438162544172</v>
      </c>
      <c r="Z15" s="147">
        <f t="shared" si="1"/>
        <v>4.4204946996466434</v>
      </c>
      <c r="AA15" s="147">
        <f t="shared" si="16"/>
        <v>0</v>
      </c>
      <c r="AB15" s="147">
        <f t="shared" si="2"/>
        <v>0</v>
      </c>
      <c r="AC15" s="147">
        <f t="shared" ref="AC15" si="21">IFERROR(SUM(U15)/X15,0)</f>
        <v>0</v>
      </c>
      <c r="AD15" s="148">
        <f t="shared" ref="AD15" si="22">IFERROR(SUM(W15)/X15,)</f>
        <v>0</v>
      </c>
      <c r="AE15" s="149">
        <f t="shared" si="3"/>
        <v>36.502932862190818</v>
      </c>
      <c r="AF15" s="150">
        <f t="shared" si="4"/>
        <v>0.67535414519216608</v>
      </c>
      <c r="AG15" s="150">
        <f t="shared" si="5"/>
        <v>0.56258924321751547</v>
      </c>
      <c r="AH15" s="150">
        <f t="shared" si="6"/>
        <v>0</v>
      </c>
      <c r="AI15" s="150">
        <f>IFERROR((L15/J15),0)</f>
        <v>0</v>
      </c>
      <c r="AJ15" s="150">
        <f>IFERROR((N15/M15),)</f>
        <v>0.24037391497885599</v>
      </c>
      <c r="AK15" s="150">
        <f>IFERROR((#REF!/O15),0)</f>
        <v>0</v>
      </c>
      <c r="AL15" s="150">
        <f t="shared" si="10"/>
        <v>0</v>
      </c>
      <c r="AM15" s="150">
        <f t="shared" si="11"/>
        <v>0</v>
      </c>
      <c r="AN15" s="150">
        <f t="shared" si="19"/>
        <v>0</v>
      </c>
      <c r="AO15" s="150">
        <f t="shared" si="20"/>
        <v>0</v>
      </c>
      <c r="AQ15" s="124">
        <f t="shared" si="12"/>
        <v>0.67535414519216608</v>
      </c>
      <c r="AR15" s="124">
        <f t="shared" si="13"/>
        <v>0.56258924321751547</v>
      </c>
      <c r="AS15" s="124">
        <f t="shared" si="14"/>
        <v>0.89146825396825402</v>
      </c>
      <c r="AT15" s="124">
        <f t="shared" si="15"/>
        <v>0.61111111111111116</v>
      </c>
    </row>
    <row r="16" spans="1:46" x14ac:dyDescent="0.25">
      <c r="A16" s="134" t="s">
        <v>115</v>
      </c>
      <c r="B16" s="143" t="s">
        <v>120</v>
      </c>
      <c r="C16" s="143"/>
      <c r="D16" s="141">
        <v>6947.25</v>
      </c>
      <c r="E16" s="142">
        <v>6147.25</v>
      </c>
      <c r="F16" s="142">
        <v>5767.5</v>
      </c>
      <c r="G16" s="142">
        <v>3354.5</v>
      </c>
      <c r="H16" s="141">
        <v>0</v>
      </c>
      <c r="I16" s="142">
        <v>0</v>
      </c>
      <c r="J16" s="141">
        <v>0</v>
      </c>
      <c r="K16" s="144">
        <v>0</v>
      </c>
      <c r="L16" s="142">
        <v>5400</v>
      </c>
      <c r="M16" s="142">
        <v>5035</v>
      </c>
      <c r="N16" s="142">
        <v>1764.5</v>
      </c>
      <c r="O16" s="142">
        <v>1442.5</v>
      </c>
      <c r="P16" s="141">
        <v>0</v>
      </c>
      <c r="Q16" s="142">
        <v>0</v>
      </c>
      <c r="R16" s="141">
        <v>0</v>
      </c>
      <c r="S16" s="141">
        <v>0</v>
      </c>
      <c r="T16" s="141">
        <v>0</v>
      </c>
      <c r="U16" s="142">
        <v>0</v>
      </c>
      <c r="V16" s="142">
        <v>0</v>
      </c>
      <c r="W16" s="142">
        <v>0</v>
      </c>
      <c r="X16" s="141">
        <v>738</v>
      </c>
      <c r="Y16" s="147">
        <f t="shared" si="0"/>
        <v>15.152100271002711</v>
      </c>
      <c r="Z16" s="147">
        <f t="shared" si="1"/>
        <v>6.5</v>
      </c>
      <c r="AA16" s="147">
        <f t="shared" si="16"/>
        <v>0</v>
      </c>
      <c r="AB16" s="147">
        <f t="shared" si="2"/>
        <v>0</v>
      </c>
      <c r="AC16" s="147">
        <f t="shared" si="17"/>
        <v>0</v>
      </c>
      <c r="AD16" s="148">
        <f t="shared" si="18"/>
        <v>0</v>
      </c>
      <c r="AE16" s="149">
        <f t="shared" si="3"/>
        <v>21.652100271002709</v>
      </c>
      <c r="AF16" s="150">
        <f t="shared" si="4"/>
        <v>0.88484652200510994</v>
      </c>
      <c r="AG16" s="150">
        <f t="shared" si="5"/>
        <v>0.58162115301257045</v>
      </c>
      <c r="AH16" s="150">
        <f t="shared" si="6"/>
        <v>0</v>
      </c>
      <c r="AI16" s="150">
        <f t="shared" ref="AI16:AI31" si="23">IFERROR((K16/J16),0)</f>
        <v>0</v>
      </c>
      <c r="AJ16" s="150">
        <f t="shared" ref="AJ16:AJ31" si="24">IFERROR((M16/L16),)</f>
        <v>0.93240740740740746</v>
      </c>
      <c r="AK16" s="150">
        <f t="shared" ref="AK16:AK31" si="25">IFERROR((O16/N16),0)</f>
        <v>0.81751204307169167</v>
      </c>
      <c r="AL16" s="150">
        <f t="shared" si="10"/>
        <v>0</v>
      </c>
      <c r="AM16" s="150">
        <f t="shared" si="11"/>
        <v>0</v>
      </c>
      <c r="AN16" s="150">
        <f t="shared" si="19"/>
        <v>0</v>
      </c>
      <c r="AO16" s="150">
        <f t="shared" si="20"/>
        <v>0</v>
      </c>
      <c r="AQ16" s="124">
        <f t="shared" si="12"/>
        <v>0.88484652200510994</v>
      </c>
      <c r="AR16" s="124">
        <f t="shared" si="13"/>
        <v>0.58162115301257045</v>
      </c>
      <c r="AS16" s="124">
        <f t="shared" si="14"/>
        <v>0.93240740740740746</v>
      </c>
      <c r="AT16" s="124">
        <f t="shared" si="15"/>
        <v>0.81751204307169167</v>
      </c>
    </row>
    <row r="17" spans="1:46" x14ac:dyDescent="0.25">
      <c r="A17" s="134" t="s">
        <v>14</v>
      </c>
      <c r="B17" s="143" t="s">
        <v>117</v>
      </c>
      <c r="C17" s="143"/>
      <c r="D17" s="141">
        <v>3396.89</v>
      </c>
      <c r="E17" s="142">
        <v>2445.75</v>
      </c>
      <c r="F17" s="142">
        <v>1895.97</v>
      </c>
      <c r="G17" s="142">
        <v>1319</v>
      </c>
      <c r="H17" s="141">
        <v>159.11000000000001</v>
      </c>
      <c r="I17" s="142">
        <v>12</v>
      </c>
      <c r="J17" s="141">
        <v>91.03</v>
      </c>
      <c r="K17" s="144">
        <v>96</v>
      </c>
      <c r="L17" s="142">
        <v>2749.82</v>
      </c>
      <c r="M17" s="142">
        <v>2210</v>
      </c>
      <c r="N17" s="146">
        <v>1327.24</v>
      </c>
      <c r="O17" s="142">
        <v>990</v>
      </c>
      <c r="P17" s="141">
        <v>130.18</v>
      </c>
      <c r="Q17" s="142">
        <v>0</v>
      </c>
      <c r="R17" s="141">
        <v>63.26</v>
      </c>
      <c r="S17" s="141">
        <v>24</v>
      </c>
      <c r="T17" s="141">
        <v>0</v>
      </c>
      <c r="U17" s="142">
        <v>0</v>
      </c>
      <c r="V17" s="142">
        <v>0</v>
      </c>
      <c r="W17" s="142">
        <v>0</v>
      </c>
      <c r="X17" s="141">
        <v>626</v>
      </c>
      <c r="Y17" s="147">
        <f t="shared" si="0"/>
        <v>7.4373003194888181</v>
      </c>
      <c r="Z17" s="147">
        <f t="shared" si="1"/>
        <v>3.6884984025559104</v>
      </c>
      <c r="AA17" s="147">
        <f t="shared" si="16"/>
        <v>1.9169329073482427E-2</v>
      </c>
      <c r="AB17" s="147">
        <f t="shared" si="2"/>
        <v>0.19169329073482427</v>
      </c>
      <c r="AC17" s="147">
        <f t="shared" si="17"/>
        <v>0</v>
      </c>
      <c r="AD17" s="148">
        <f t="shared" si="18"/>
        <v>0</v>
      </c>
      <c r="AE17" s="149">
        <f t="shared" si="3"/>
        <v>11.336661341853034</v>
      </c>
      <c r="AF17" s="150">
        <f t="shared" si="4"/>
        <v>0.71999682062121528</v>
      </c>
      <c r="AG17" s="150">
        <f t="shared" si="5"/>
        <v>0.69568611317689621</v>
      </c>
      <c r="AH17" s="150">
        <f t="shared" si="6"/>
        <v>7.5419521086041094E-2</v>
      </c>
      <c r="AI17" s="150">
        <f t="shared" si="23"/>
        <v>1.0545973854773152</v>
      </c>
      <c r="AJ17" s="150">
        <f t="shared" si="24"/>
        <v>0.80368896873249884</v>
      </c>
      <c r="AK17" s="150">
        <f t="shared" si="25"/>
        <v>0.74590880323076458</v>
      </c>
      <c r="AL17" s="150">
        <f t="shared" si="10"/>
        <v>0</v>
      </c>
      <c r="AM17" s="150">
        <f t="shared" si="11"/>
        <v>0.37938665823585205</v>
      </c>
      <c r="AN17" s="150">
        <f t="shared" si="19"/>
        <v>0</v>
      </c>
      <c r="AO17" s="150">
        <f t="shared" si="20"/>
        <v>0</v>
      </c>
      <c r="AQ17" s="124">
        <f t="shared" si="12"/>
        <v>0.69115579302587171</v>
      </c>
      <c r="AR17" s="124">
        <f t="shared" si="13"/>
        <v>0.71212883744338196</v>
      </c>
      <c r="AS17" s="124">
        <f t="shared" si="14"/>
        <v>0.76736111111111116</v>
      </c>
      <c r="AT17" s="124">
        <f t="shared" si="15"/>
        <v>0.72923408845738946</v>
      </c>
    </row>
    <row r="18" spans="1:46" x14ac:dyDescent="0.25">
      <c r="A18" s="134" t="s">
        <v>15</v>
      </c>
      <c r="B18" s="143" t="s">
        <v>117</v>
      </c>
      <c r="C18" s="143"/>
      <c r="D18" s="141">
        <v>1156</v>
      </c>
      <c r="E18" s="142">
        <v>989.25</v>
      </c>
      <c r="F18" s="142">
        <v>647.14</v>
      </c>
      <c r="G18" s="142">
        <v>591</v>
      </c>
      <c r="H18" s="141">
        <v>0</v>
      </c>
      <c r="I18" s="142">
        <v>84</v>
      </c>
      <c r="J18" s="141">
        <v>80.36</v>
      </c>
      <c r="K18" s="144">
        <v>96</v>
      </c>
      <c r="L18" s="142">
        <v>720</v>
      </c>
      <c r="M18" s="142">
        <v>761</v>
      </c>
      <c r="N18" s="142">
        <v>639.64</v>
      </c>
      <c r="O18" s="142">
        <v>732</v>
      </c>
      <c r="P18" s="141">
        <v>0</v>
      </c>
      <c r="Q18" s="142">
        <v>0</v>
      </c>
      <c r="R18" s="141">
        <v>80.36</v>
      </c>
      <c r="S18" s="141">
        <v>0</v>
      </c>
      <c r="T18" s="141">
        <v>0</v>
      </c>
      <c r="U18" s="142">
        <v>0</v>
      </c>
      <c r="V18" s="142">
        <v>0</v>
      </c>
      <c r="W18" s="142">
        <v>0</v>
      </c>
      <c r="X18" s="141">
        <v>512</v>
      </c>
      <c r="Y18" s="147">
        <f t="shared" si="0"/>
        <v>3.41845703125</v>
      </c>
      <c r="Z18" s="147">
        <f t="shared" si="1"/>
        <v>2.583984375</v>
      </c>
      <c r="AA18" s="147">
        <f t="shared" si="16"/>
        <v>0.1640625</v>
      </c>
      <c r="AB18" s="147">
        <f t="shared" si="2"/>
        <v>0.1875</v>
      </c>
      <c r="AC18" s="147">
        <f t="shared" si="17"/>
        <v>0</v>
      </c>
      <c r="AD18" s="148">
        <f t="shared" si="18"/>
        <v>0</v>
      </c>
      <c r="AE18" s="149">
        <f t="shared" si="3"/>
        <v>6.35400390625</v>
      </c>
      <c r="AF18" s="150">
        <f t="shared" si="4"/>
        <v>0.85575259515570934</v>
      </c>
      <c r="AG18" s="150">
        <f t="shared" si="5"/>
        <v>0.91324906511728532</v>
      </c>
      <c r="AH18" s="150">
        <f t="shared" si="6"/>
        <v>0</v>
      </c>
      <c r="AI18" s="150">
        <f t="shared" si="23"/>
        <v>1.1946241911398705</v>
      </c>
      <c r="AJ18" s="150">
        <f t="shared" si="24"/>
        <v>1.0569444444444445</v>
      </c>
      <c r="AK18" s="150">
        <f t="shared" si="25"/>
        <v>1.144393721468326</v>
      </c>
      <c r="AL18" s="150">
        <f t="shared" si="10"/>
        <v>0</v>
      </c>
      <c r="AM18" s="150">
        <f t="shared" si="11"/>
        <v>0</v>
      </c>
      <c r="AN18" s="150">
        <f t="shared" si="19"/>
        <v>0</v>
      </c>
      <c r="AO18" s="150">
        <f t="shared" si="20"/>
        <v>0</v>
      </c>
      <c r="AQ18" s="124">
        <f t="shared" si="12"/>
        <v>0.92841695501730104</v>
      </c>
      <c r="AR18" s="124">
        <f t="shared" si="13"/>
        <v>0.94432989690721647</v>
      </c>
      <c r="AS18" s="124">
        <f t="shared" si="14"/>
        <v>1.0569444444444445</v>
      </c>
      <c r="AT18" s="124">
        <f t="shared" si="15"/>
        <v>1.0166666666666666</v>
      </c>
    </row>
    <row r="19" spans="1:46" x14ac:dyDescent="0.25">
      <c r="A19" s="134" t="s">
        <v>16</v>
      </c>
      <c r="B19" s="143" t="s">
        <v>106</v>
      </c>
      <c r="C19" s="143"/>
      <c r="D19" s="141">
        <v>2019.5</v>
      </c>
      <c r="E19" s="142">
        <v>1644.25</v>
      </c>
      <c r="F19" s="142">
        <v>1525</v>
      </c>
      <c r="G19" s="142">
        <v>1120.5</v>
      </c>
      <c r="H19" s="141">
        <v>0</v>
      </c>
      <c r="I19" s="142">
        <v>0</v>
      </c>
      <c r="J19" s="141">
        <v>0</v>
      </c>
      <c r="K19" s="144">
        <v>0</v>
      </c>
      <c r="L19" s="142">
        <v>1080</v>
      </c>
      <c r="M19" s="142">
        <v>1056</v>
      </c>
      <c r="N19" s="142">
        <v>1421.5</v>
      </c>
      <c r="O19" s="142">
        <v>1066</v>
      </c>
      <c r="P19" s="141">
        <v>0</v>
      </c>
      <c r="Q19" s="142">
        <v>0</v>
      </c>
      <c r="R19" s="141">
        <v>0</v>
      </c>
      <c r="S19" s="141">
        <v>0</v>
      </c>
      <c r="T19" s="141">
        <v>0</v>
      </c>
      <c r="U19" s="142">
        <v>0</v>
      </c>
      <c r="V19" s="142">
        <v>0</v>
      </c>
      <c r="W19" s="142">
        <v>0</v>
      </c>
      <c r="X19" s="141">
        <v>790</v>
      </c>
      <c r="Y19" s="147">
        <f t="shared" si="0"/>
        <v>3.4180379746835441</v>
      </c>
      <c r="Z19" s="147">
        <f t="shared" si="1"/>
        <v>2.7677215189873419</v>
      </c>
      <c r="AA19" s="147">
        <f t="shared" si="16"/>
        <v>0</v>
      </c>
      <c r="AB19" s="147">
        <f t="shared" si="2"/>
        <v>0</v>
      </c>
      <c r="AC19" s="147">
        <f t="shared" si="17"/>
        <v>0</v>
      </c>
      <c r="AD19" s="148">
        <f t="shared" si="18"/>
        <v>0</v>
      </c>
      <c r="AE19" s="149">
        <f t="shared" si="3"/>
        <v>6.1857594936708864</v>
      </c>
      <c r="AF19" s="150">
        <f t="shared" si="4"/>
        <v>0.81418667987125526</v>
      </c>
      <c r="AG19" s="150">
        <f t="shared" si="5"/>
        <v>0.73475409836065575</v>
      </c>
      <c r="AH19" s="150">
        <f t="shared" si="6"/>
        <v>0</v>
      </c>
      <c r="AI19" s="150">
        <f t="shared" si="23"/>
        <v>0</v>
      </c>
      <c r="AJ19" s="150">
        <f t="shared" si="24"/>
        <v>0.97777777777777775</v>
      </c>
      <c r="AK19" s="150">
        <f t="shared" si="25"/>
        <v>0.74991206472036576</v>
      </c>
      <c r="AL19" s="150">
        <f t="shared" si="10"/>
        <v>0</v>
      </c>
      <c r="AM19" s="150">
        <f t="shared" si="11"/>
        <v>0</v>
      </c>
      <c r="AN19" s="150">
        <f t="shared" si="19"/>
        <v>0</v>
      </c>
      <c r="AO19" s="150">
        <f t="shared" si="20"/>
        <v>0</v>
      </c>
      <c r="AQ19" s="124">
        <f t="shared" si="12"/>
        <v>0.81418667987125526</v>
      </c>
      <c r="AR19" s="124">
        <f t="shared" si="13"/>
        <v>0.73475409836065575</v>
      </c>
      <c r="AS19" s="124">
        <f t="shared" si="14"/>
        <v>0.97777777777777775</v>
      </c>
      <c r="AT19" s="124">
        <f t="shared" si="15"/>
        <v>0.74991206472036576</v>
      </c>
    </row>
    <row r="20" spans="1:46" x14ac:dyDescent="0.25">
      <c r="A20" s="134" t="s">
        <v>17</v>
      </c>
      <c r="B20" s="143" t="s">
        <v>118</v>
      </c>
      <c r="C20" s="143"/>
      <c r="D20" s="141">
        <v>2983</v>
      </c>
      <c r="E20" s="142">
        <v>2101.25</v>
      </c>
      <c r="F20" s="142">
        <v>427.5</v>
      </c>
      <c r="G20" s="142">
        <v>131.5</v>
      </c>
      <c r="H20" s="141">
        <v>0</v>
      </c>
      <c r="I20" s="142">
        <v>0</v>
      </c>
      <c r="J20" s="141">
        <v>0</v>
      </c>
      <c r="K20" s="144">
        <v>0</v>
      </c>
      <c r="L20" s="142">
        <v>2160</v>
      </c>
      <c r="M20" s="142">
        <v>1559.5</v>
      </c>
      <c r="N20" s="142">
        <v>360</v>
      </c>
      <c r="O20" s="142">
        <v>204</v>
      </c>
      <c r="P20" s="141">
        <v>0</v>
      </c>
      <c r="Q20" s="142">
        <v>0</v>
      </c>
      <c r="R20" s="141">
        <v>0</v>
      </c>
      <c r="S20" s="141">
        <v>0</v>
      </c>
      <c r="T20" s="141">
        <v>0</v>
      </c>
      <c r="U20" s="142">
        <v>0</v>
      </c>
      <c r="V20" s="142">
        <v>0</v>
      </c>
      <c r="W20" s="142">
        <v>0</v>
      </c>
      <c r="X20" s="141">
        <v>0</v>
      </c>
      <c r="Y20" s="147">
        <f t="shared" si="0"/>
        <v>0</v>
      </c>
      <c r="Z20" s="147">
        <f t="shared" si="1"/>
        <v>0</v>
      </c>
      <c r="AA20" s="147">
        <f t="shared" si="16"/>
        <v>0</v>
      </c>
      <c r="AB20" s="147">
        <f t="shared" si="2"/>
        <v>0</v>
      </c>
      <c r="AC20" s="147">
        <f t="shared" si="17"/>
        <v>0</v>
      </c>
      <c r="AD20" s="148">
        <f t="shared" si="18"/>
        <v>0</v>
      </c>
      <c r="AE20" s="149">
        <f t="shared" si="3"/>
        <v>0</v>
      </c>
      <c r="AF20" s="150">
        <f t="shared" si="4"/>
        <v>0.70440831377807578</v>
      </c>
      <c r="AG20" s="150">
        <f t="shared" si="5"/>
        <v>0.30760233918128654</v>
      </c>
      <c r="AH20" s="150">
        <f t="shared" si="6"/>
        <v>0</v>
      </c>
      <c r="AI20" s="150">
        <f t="shared" si="23"/>
        <v>0</v>
      </c>
      <c r="AJ20" s="150">
        <f t="shared" si="24"/>
        <v>0.72199074074074077</v>
      </c>
      <c r="AK20" s="150">
        <f t="shared" si="25"/>
        <v>0.56666666666666665</v>
      </c>
      <c r="AL20" s="150">
        <f t="shared" si="10"/>
        <v>0</v>
      </c>
      <c r="AM20" s="150">
        <f t="shared" si="11"/>
        <v>0</v>
      </c>
      <c r="AN20" s="150">
        <f t="shared" si="19"/>
        <v>0</v>
      </c>
      <c r="AO20" s="150">
        <f t="shared" si="20"/>
        <v>0</v>
      </c>
      <c r="AQ20" s="124">
        <f t="shared" si="12"/>
        <v>0.70440831377807578</v>
      </c>
      <c r="AR20" s="124">
        <f t="shared" si="13"/>
        <v>0.30760233918128654</v>
      </c>
      <c r="AS20" s="124">
        <f t="shared" si="14"/>
        <v>0.72199074074074077</v>
      </c>
      <c r="AT20" s="124">
        <f t="shared" si="15"/>
        <v>0.56666666666666665</v>
      </c>
    </row>
    <row r="21" spans="1:46" x14ac:dyDescent="0.25">
      <c r="A21" s="134" t="s">
        <v>18</v>
      </c>
      <c r="B21" s="143" t="s">
        <v>112</v>
      </c>
      <c r="C21" s="143"/>
      <c r="D21" s="141">
        <v>1663.25</v>
      </c>
      <c r="E21" s="142">
        <v>1797.33</v>
      </c>
      <c r="F21" s="142">
        <v>1232.04</v>
      </c>
      <c r="G21" s="151">
        <v>1029</v>
      </c>
      <c r="H21" s="141">
        <v>0</v>
      </c>
      <c r="I21" s="142">
        <v>31.5</v>
      </c>
      <c r="J21" s="141">
        <v>104.46</v>
      </c>
      <c r="K21" s="144">
        <v>55.5</v>
      </c>
      <c r="L21" s="142">
        <v>1440</v>
      </c>
      <c r="M21" s="142">
        <v>1404</v>
      </c>
      <c r="N21" s="142">
        <v>663.75</v>
      </c>
      <c r="O21" s="142">
        <v>760.5</v>
      </c>
      <c r="P21" s="141">
        <v>0</v>
      </c>
      <c r="Q21" s="142">
        <v>0</v>
      </c>
      <c r="R21" s="141">
        <v>56.25</v>
      </c>
      <c r="S21" s="141">
        <v>0</v>
      </c>
      <c r="T21" s="141">
        <v>0</v>
      </c>
      <c r="U21" s="142">
        <v>0</v>
      </c>
      <c r="V21" s="142">
        <v>0</v>
      </c>
      <c r="W21" s="142">
        <v>0</v>
      </c>
      <c r="X21" s="142">
        <v>792</v>
      </c>
      <c r="Y21" s="147">
        <f t="shared" si="0"/>
        <v>4.0420833333333333</v>
      </c>
      <c r="Z21" s="147">
        <f t="shared" si="1"/>
        <v>2.2594696969696968</v>
      </c>
      <c r="AA21" s="147">
        <f t="shared" si="16"/>
        <v>3.9772727272727272E-2</v>
      </c>
      <c r="AB21" s="147">
        <f t="shared" si="2"/>
        <v>7.0075757575757569E-2</v>
      </c>
      <c r="AC21" s="147">
        <f t="shared" si="17"/>
        <v>0</v>
      </c>
      <c r="AD21" s="148">
        <f t="shared" si="18"/>
        <v>0</v>
      </c>
      <c r="AE21" s="149">
        <f t="shared" si="3"/>
        <v>6.4114015151515149</v>
      </c>
      <c r="AF21" s="150">
        <f t="shared" si="4"/>
        <v>1.0806132571772133</v>
      </c>
      <c r="AG21" s="150">
        <f t="shared" si="5"/>
        <v>0.83520015583909613</v>
      </c>
      <c r="AH21" s="150">
        <f t="shared" si="6"/>
        <v>0</v>
      </c>
      <c r="AI21" s="150">
        <f t="shared" si="23"/>
        <v>0.53130384836300981</v>
      </c>
      <c r="AJ21" s="150">
        <f t="shared" si="24"/>
        <v>0.97499999999999998</v>
      </c>
      <c r="AK21" s="150">
        <f t="shared" si="25"/>
        <v>1.1457627118644067</v>
      </c>
      <c r="AL21" s="150">
        <f t="shared" si="10"/>
        <v>0</v>
      </c>
      <c r="AM21" s="150">
        <f t="shared" si="11"/>
        <v>0</v>
      </c>
      <c r="AN21" s="150">
        <f t="shared" si="19"/>
        <v>0</v>
      </c>
      <c r="AO21" s="150">
        <f t="shared" si="20"/>
        <v>0</v>
      </c>
      <c r="AQ21" s="124">
        <f t="shared" si="12"/>
        <v>1.0995520817676236</v>
      </c>
      <c r="AR21" s="124">
        <f t="shared" si="13"/>
        <v>0.81144781144781142</v>
      </c>
      <c r="AS21" s="124">
        <f t="shared" si="14"/>
        <v>0.97499999999999998</v>
      </c>
      <c r="AT21" s="124">
        <f t="shared" si="15"/>
        <v>1.0562499999999999</v>
      </c>
    </row>
    <row r="22" spans="1:46" x14ac:dyDescent="0.25">
      <c r="A22" s="134" t="s">
        <v>19</v>
      </c>
      <c r="B22" s="143" t="s">
        <v>113</v>
      </c>
      <c r="C22" s="143"/>
      <c r="D22" s="141">
        <v>1418</v>
      </c>
      <c r="E22" s="142">
        <v>919.75</v>
      </c>
      <c r="F22" s="142">
        <v>1363.5</v>
      </c>
      <c r="G22" s="142">
        <v>836.5</v>
      </c>
      <c r="H22" s="141">
        <v>0</v>
      </c>
      <c r="I22" s="142">
        <v>0</v>
      </c>
      <c r="J22" s="141">
        <v>0</v>
      </c>
      <c r="K22" s="144">
        <v>0</v>
      </c>
      <c r="L22" s="142">
        <v>1080</v>
      </c>
      <c r="M22" s="142">
        <v>684</v>
      </c>
      <c r="N22" s="142">
        <v>1080</v>
      </c>
      <c r="O22" s="142">
        <v>619.5</v>
      </c>
      <c r="P22" s="141">
        <v>0</v>
      </c>
      <c r="Q22" s="142">
        <v>0</v>
      </c>
      <c r="R22" s="141">
        <v>0</v>
      </c>
      <c r="S22" s="141">
        <v>0</v>
      </c>
      <c r="T22" s="141">
        <v>0</v>
      </c>
      <c r="U22" s="142">
        <v>0</v>
      </c>
      <c r="V22" s="142">
        <v>0</v>
      </c>
      <c r="W22" s="142">
        <v>0</v>
      </c>
      <c r="X22" s="142">
        <v>358</v>
      </c>
      <c r="Y22" s="147">
        <f t="shared" si="0"/>
        <v>4.4797486033519549</v>
      </c>
      <c r="Z22" s="147">
        <f t="shared" si="1"/>
        <v>4.0670391061452511</v>
      </c>
      <c r="AA22" s="147">
        <f t="shared" si="16"/>
        <v>0</v>
      </c>
      <c r="AB22" s="147">
        <f t="shared" si="2"/>
        <v>0</v>
      </c>
      <c r="AC22" s="147">
        <f t="shared" si="17"/>
        <v>0</v>
      </c>
      <c r="AD22" s="148">
        <f t="shared" si="18"/>
        <v>0</v>
      </c>
      <c r="AE22" s="149">
        <f t="shared" si="3"/>
        <v>8.546787709497206</v>
      </c>
      <c r="AF22" s="150">
        <f t="shared" si="4"/>
        <v>0.64862482369534558</v>
      </c>
      <c r="AG22" s="150">
        <f t="shared" si="5"/>
        <v>0.61349468280161346</v>
      </c>
      <c r="AH22" s="150">
        <f t="shared" si="6"/>
        <v>0</v>
      </c>
      <c r="AI22" s="150">
        <f t="shared" si="23"/>
        <v>0</v>
      </c>
      <c r="AJ22" s="150">
        <f t="shared" si="24"/>
        <v>0.6333333333333333</v>
      </c>
      <c r="AK22" s="150">
        <f t="shared" si="25"/>
        <v>0.57361111111111107</v>
      </c>
      <c r="AL22" s="150">
        <f t="shared" si="10"/>
        <v>0</v>
      </c>
      <c r="AM22" s="150">
        <f t="shared" si="11"/>
        <v>0</v>
      </c>
      <c r="AN22" s="150">
        <f t="shared" si="19"/>
        <v>0</v>
      </c>
      <c r="AO22" s="150">
        <f t="shared" si="20"/>
        <v>0</v>
      </c>
      <c r="AQ22" s="124">
        <f t="shared" si="12"/>
        <v>0.64862482369534558</v>
      </c>
      <c r="AR22" s="124">
        <f t="shared" si="13"/>
        <v>0.61349468280161346</v>
      </c>
      <c r="AS22" s="124">
        <f t="shared" si="14"/>
        <v>0.6333333333333333</v>
      </c>
      <c r="AT22" s="124">
        <f t="shared" si="15"/>
        <v>0.57361111111111107</v>
      </c>
    </row>
    <row r="23" spans="1:46" x14ac:dyDescent="0.25">
      <c r="A23" s="134" t="s">
        <v>45</v>
      </c>
      <c r="B23" s="143" t="s">
        <v>113</v>
      </c>
      <c r="C23" s="143"/>
      <c r="D23" s="141">
        <v>2010.5</v>
      </c>
      <c r="E23" s="142">
        <v>1221.58</v>
      </c>
      <c r="F23" s="142">
        <v>1710</v>
      </c>
      <c r="G23" s="142">
        <v>852.25</v>
      </c>
      <c r="H23" s="141">
        <v>0</v>
      </c>
      <c r="I23" s="142">
        <v>38</v>
      </c>
      <c r="J23" s="141">
        <v>90</v>
      </c>
      <c r="K23" s="144">
        <v>56</v>
      </c>
      <c r="L23" s="142">
        <v>1080</v>
      </c>
      <c r="M23" s="142">
        <v>905.5</v>
      </c>
      <c r="N23" s="142">
        <v>1363.29</v>
      </c>
      <c r="O23" s="142">
        <v>1254</v>
      </c>
      <c r="P23" s="141">
        <v>0</v>
      </c>
      <c r="Q23" s="142">
        <v>0</v>
      </c>
      <c r="R23" s="141">
        <v>70.709999999999994</v>
      </c>
      <c r="S23" s="141">
        <v>0</v>
      </c>
      <c r="T23" s="141">
        <v>160.71</v>
      </c>
      <c r="U23" s="142">
        <v>165</v>
      </c>
      <c r="V23" s="142">
        <v>0</v>
      </c>
      <c r="W23" s="142">
        <v>0</v>
      </c>
      <c r="X23" s="142">
        <v>587</v>
      </c>
      <c r="Y23" s="147">
        <f t="shared" si="0"/>
        <v>3.6236456558773424</v>
      </c>
      <c r="Z23" s="147">
        <f t="shared" si="1"/>
        <v>3.5881601362862012</v>
      </c>
      <c r="AA23" s="147">
        <f t="shared" si="16"/>
        <v>6.4735945485519586E-2</v>
      </c>
      <c r="AB23" s="147">
        <f t="shared" si="2"/>
        <v>9.540034071550256E-2</v>
      </c>
      <c r="AC23" s="147">
        <f t="shared" si="17"/>
        <v>0.28109028960817717</v>
      </c>
      <c r="AD23" s="148">
        <f t="shared" si="18"/>
        <v>0</v>
      </c>
      <c r="AE23" s="149">
        <f t="shared" si="3"/>
        <v>7.6530323679727434</v>
      </c>
      <c r="AF23" s="150">
        <f t="shared" si="4"/>
        <v>0.60760009947774185</v>
      </c>
      <c r="AG23" s="150">
        <f t="shared" si="5"/>
        <v>0.49839181286549705</v>
      </c>
      <c r="AH23" s="150">
        <f t="shared" si="6"/>
        <v>0</v>
      </c>
      <c r="AI23" s="150">
        <f t="shared" si="23"/>
        <v>0.62222222222222223</v>
      </c>
      <c r="AJ23" s="150">
        <f t="shared" si="24"/>
        <v>0.83842592592592591</v>
      </c>
      <c r="AK23" s="150">
        <f t="shared" si="25"/>
        <v>0.91983363774398696</v>
      </c>
      <c r="AL23" s="150">
        <f t="shared" si="10"/>
        <v>0</v>
      </c>
      <c r="AM23" s="150">
        <f t="shared" si="11"/>
        <v>0</v>
      </c>
      <c r="AN23" s="150">
        <f t="shared" si="19"/>
        <v>1.0266940451745379</v>
      </c>
      <c r="AO23" s="150">
        <f t="shared" si="20"/>
        <v>0</v>
      </c>
      <c r="AQ23" s="124">
        <f t="shared" si="12"/>
        <v>0.62650087043024116</v>
      </c>
      <c r="AR23" s="124">
        <f t="shared" si="13"/>
        <v>0.50458333333333338</v>
      </c>
      <c r="AS23" s="124">
        <f t="shared" si="14"/>
        <v>0.83842592592592591</v>
      </c>
      <c r="AT23" s="124">
        <f t="shared" si="15"/>
        <v>0.87447698744769875</v>
      </c>
    </row>
    <row r="24" spans="1:46" x14ac:dyDescent="0.25">
      <c r="A24" s="134" t="s">
        <v>20</v>
      </c>
      <c r="B24" s="143" t="s">
        <v>113</v>
      </c>
      <c r="C24" s="143"/>
      <c r="D24" s="141">
        <v>2656</v>
      </c>
      <c r="E24" s="142">
        <v>1621.75</v>
      </c>
      <c r="F24" s="142">
        <v>1371.2</v>
      </c>
      <c r="G24" s="142">
        <v>1136.7</v>
      </c>
      <c r="H24" s="141">
        <v>0</v>
      </c>
      <c r="I24" s="142">
        <v>94.5</v>
      </c>
      <c r="J24" s="141">
        <v>163.80000000000001</v>
      </c>
      <c r="K24" s="144">
        <v>154.30000000000001</v>
      </c>
      <c r="L24" s="142">
        <v>1788</v>
      </c>
      <c r="M24" s="142">
        <v>1432</v>
      </c>
      <c r="N24" s="142">
        <v>1288.8</v>
      </c>
      <c r="O24" s="142">
        <v>1215.5</v>
      </c>
      <c r="P24" s="141">
        <v>0</v>
      </c>
      <c r="Q24" s="142">
        <v>12</v>
      </c>
      <c r="R24" s="141">
        <v>151.19999999999999</v>
      </c>
      <c r="S24" s="141">
        <v>12</v>
      </c>
      <c r="T24" s="141">
        <v>160.71</v>
      </c>
      <c r="U24" s="142">
        <v>142.5</v>
      </c>
      <c r="V24" s="142">
        <v>0</v>
      </c>
      <c r="W24" s="142">
        <v>0</v>
      </c>
      <c r="X24" s="142">
        <v>858</v>
      </c>
      <c r="Y24" s="147">
        <f t="shared" si="0"/>
        <v>3.559149184149184</v>
      </c>
      <c r="Z24" s="147">
        <f t="shared" si="1"/>
        <v>2.7414918414918414</v>
      </c>
      <c r="AA24" s="147">
        <f t="shared" si="16"/>
        <v>0.12412587412587413</v>
      </c>
      <c r="AB24" s="147">
        <f t="shared" si="2"/>
        <v>0.19382284382284384</v>
      </c>
      <c r="AC24" s="147">
        <f t="shared" si="17"/>
        <v>0.16608391608391609</v>
      </c>
      <c r="AD24" s="148">
        <f t="shared" si="18"/>
        <v>0</v>
      </c>
      <c r="AE24" s="149">
        <f t="shared" si="3"/>
        <v>6.7846736596736594</v>
      </c>
      <c r="AF24" s="150">
        <f t="shared" si="4"/>
        <v>0.61059864457831325</v>
      </c>
      <c r="AG24" s="150">
        <f t="shared" si="5"/>
        <v>0.82898191365227536</v>
      </c>
      <c r="AH24" s="150">
        <f t="shared" si="6"/>
        <v>0</v>
      </c>
      <c r="AI24" s="150">
        <f t="shared" si="23"/>
        <v>0.94200244200244199</v>
      </c>
      <c r="AJ24" s="150">
        <f t="shared" si="24"/>
        <v>0.80089485458612975</v>
      </c>
      <c r="AK24" s="150">
        <f t="shared" si="25"/>
        <v>0.94312538795779022</v>
      </c>
      <c r="AL24" s="150">
        <f t="shared" si="10"/>
        <v>0</v>
      </c>
      <c r="AM24" s="150">
        <f t="shared" si="11"/>
        <v>7.9365079365079375E-2</v>
      </c>
      <c r="AN24" s="150">
        <f t="shared" si="19"/>
        <v>0.88669031174164636</v>
      </c>
      <c r="AO24" s="150">
        <f t="shared" si="20"/>
        <v>0</v>
      </c>
      <c r="AQ24" s="124">
        <f t="shared" si="12"/>
        <v>0.64617846385542166</v>
      </c>
      <c r="AR24" s="124">
        <f t="shared" si="13"/>
        <v>0.84104234527687294</v>
      </c>
      <c r="AS24" s="124">
        <f t="shared" si="14"/>
        <v>0.80760626398210289</v>
      </c>
      <c r="AT24" s="124">
        <f t="shared" si="15"/>
        <v>0.85243055555555558</v>
      </c>
    </row>
    <row r="25" spans="1:46" x14ac:dyDescent="0.25">
      <c r="A25" s="134" t="s">
        <v>21</v>
      </c>
      <c r="B25" s="143" t="s">
        <v>114</v>
      </c>
      <c r="C25" s="143"/>
      <c r="D25" s="141">
        <v>2365.5</v>
      </c>
      <c r="E25" s="142">
        <v>1859.5</v>
      </c>
      <c r="F25" s="142">
        <v>1495.07</v>
      </c>
      <c r="G25" s="142">
        <v>875</v>
      </c>
      <c r="H25" s="141">
        <v>112.5</v>
      </c>
      <c r="I25" s="142">
        <v>84</v>
      </c>
      <c r="J25" s="141">
        <v>96.43</v>
      </c>
      <c r="K25" s="144">
        <v>96</v>
      </c>
      <c r="L25" s="142">
        <v>2471.79</v>
      </c>
      <c r="M25" s="142">
        <v>1603</v>
      </c>
      <c r="N25" s="142">
        <v>1007.71</v>
      </c>
      <c r="O25" s="142">
        <v>902</v>
      </c>
      <c r="P25" s="141">
        <v>48.21</v>
      </c>
      <c r="Q25" s="142">
        <v>0</v>
      </c>
      <c r="R25" s="141">
        <v>64.290000000000006</v>
      </c>
      <c r="S25" s="141">
        <v>0</v>
      </c>
      <c r="T25" s="141">
        <v>0</v>
      </c>
      <c r="U25" s="142">
        <v>0</v>
      </c>
      <c r="V25" s="142">
        <v>0</v>
      </c>
      <c r="W25" s="142">
        <v>0</v>
      </c>
      <c r="X25" s="142">
        <v>865</v>
      </c>
      <c r="Y25" s="147">
        <f t="shared" si="0"/>
        <v>4.002890173410405</v>
      </c>
      <c r="Z25" s="147">
        <f t="shared" si="1"/>
        <v>2.0543352601156069</v>
      </c>
      <c r="AA25" s="147">
        <f t="shared" si="16"/>
        <v>9.7109826589595369E-2</v>
      </c>
      <c r="AB25" s="147">
        <f t="shared" si="2"/>
        <v>0.11098265895953757</v>
      </c>
      <c r="AC25" s="147">
        <f t="shared" si="17"/>
        <v>0</v>
      </c>
      <c r="AD25" s="148">
        <f t="shared" si="18"/>
        <v>0</v>
      </c>
      <c r="AE25" s="149">
        <f t="shared" si="3"/>
        <v>6.2653179190751453</v>
      </c>
      <c r="AF25" s="150">
        <f t="shared" si="4"/>
        <v>0.78609173536250265</v>
      </c>
      <c r="AG25" s="150">
        <f t="shared" si="5"/>
        <v>0.58525687760439316</v>
      </c>
      <c r="AH25" s="150">
        <f t="shared" si="6"/>
        <v>0.7466666666666667</v>
      </c>
      <c r="AI25" s="150">
        <f t="shared" si="23"/>
        <v>0.99554080680286205</v>
      </c>
      <c r="AJ25" s="150">
        <f t="shared" si="24"/>
        <v>0.64851787570950603</v>
      </c>
      <c r="AK25" s="150">
        <f t="shared" si="25"/>
        <v>0.89509878834188406</v>
      </c>
      <c r="AL25" s="150">
        <f t="shared" si="10"/>
        <v>0</v>
      </c>
      <c r="AM25" s="150">
        <f t="shared" si="11"/>
        <v>0</v>
      </c>
      <c r="AN25" s="150">
        <f t="shared" si="19"/>
        <v>0</v>
      </c>
      <c r="AO25" s="150">
        <f t="shared" si="20"/>
        <v>0</v>
      </c>
      <c r="AQ25" s="124">
        <f t="shared" si="12"/>
        <v>0.78430185633575467</v>
      </c>
      <c r="AR25" s="124">
        <f t="shared" si="13"/>
        <v>0.61011624253848573</v>
      </c>
      <c r="AS25" s="124">
        <f t="shared" si="14"/>
        <v>0.63611111111111107</v>
      </c>
      <c r="AT25" s="124">
        <f t="shared" si="15"/>
        <v>0.84141791044776115</v>
      </c>
    </row>
    <row r="26" spans="1:46" x14ac:dyDescent="0.25">
      <c r="A26" s="134" t="s">
        <v>22</v>
      </c>
      <c r="B26" s="143" t="s">
        <v>113</v>
      </c>
      <c r="C26" s="143"/>
      <c r="D26" s="141">
        <v>1747.5</v>
      </c>
      <c r="E26" s="142">
        <v>1362.42</v>
      </c>
      <c r="F26" s="142">
        <v>1161</v>
      </c>
      <c r="G26" s="142">
        <v>727</v>
      </c>
      <c r="H26" s="141">
        <v>0</v>
      </c>
      <c r="I26" s="142">
        <v>84</v>
      </c>
      <c r="J26" s="141">
        <v>0</v>
      </c>
      <c r="K26" s="144">
        <v>12</v>
      </c>
      <c r="L26" s="142">
        <v>1018.93</v>
      </c>
      <c r="M26" s="142">
        <v>1001.5</v>
      </c>
      <c r="N26" s="142">
        <v>984</v>
      </c>
      <c r="O26" s="142">
        <v>666</v>
      </c>
      <c r="P26" s="141">
        <v>61.07</v>
      </c>
      <c r="Q26" s="142">
        <v>60</v>
      </c>
      <c r="R26" s="141">
        <v>0</v>
      </c>
      <c r="S26" s="141">
        <v>0</v>
      </c>
      <c r="T26" s="141">
        <v>0</v>
      </c>
      <c r="U26" s="142">
        <v>0</v>
      </c>
      <c r="V26" s="142">
        <v>0</v>
      </c>
      <c r="W26" s="142">
        <v>0</v>
      </c>
      <c r="X26" s="142">
        <v>579</v>
      </c>
      <c r="Y26" s="147">
        <f t="shared" si="0"/>
        <v>4.082763385146805</v>
      </c>
      <c r="Z26" s="147">
        <f t="shared" si="1"/>
        <v>2.4058721934369602</v>
      </c>
      <c r="AA26" s="147">
        <f t="shared" si="16"/>
        <v>0.24870466321243523</v>
      </c>
      <c r="AB26" s="147">
        <f t="shared" si="2"/>
        <v>2.072538860103627E-2</v>
      </c>
      <c r="AC26" s="147">
        <f t="shared" si="17"/>
        <v>0</v>
      </c>
      <c r="AD26" s="148">
        <f t="shared" si="18"/>
        <v>0</v>
      </c>
      <c r="AE26" s="149">
        <f t="shared" si="3"/>
        <v>6.7580656303972368</v>
      </c>
      <c r="AF26" s="150">
        <f t="shared" si="4"/>
        <v>0.77963948497854085</v>
      </c>
      <c r="AG26" s="150">
        <f t="shared" si="5"/>
        <v>0.62618432385874245</v>
      </c>
      <c r="AH26" s="150">
        <f t="shared" si="6"/>
        <v>0</v>
      </c>
      <c r="AI26" s="150">
        <f t="shared" si="23"/>
        <v>0</v>
      </c>
      <c r="AJ26" s="150">
        <f t="shared" si="24"/>
        <v>0.98289381998763414</v>
      </c>
      <c r="AK26" s="150">
        <f t="shared" si="25"/>
        <v>0.67682926829268297</v>
      </c>
      <c r="AL26" s="150">
        <f t="shared" si="10"/>
        <v>1.0178333333333334</v>
      </c>
      <c r="AM26" s="150">
        <f t="shared" si="11"/>
        <v>0</v>
      </c>
      <c r="AN26" s="150">
        <f t="shared" si="19"/>
        <v>0</v>
      </c>
      <c r="AO26" s="150">
        <f t="shared" si="20"/>
        <v>0</v>
      </c>
      <c r="AQ26" s="124">
        <f t="shared" si="12"/>
        <v>0.82770815450643787</v>
      </c>
      <c r="AR26" s="124">
        <f t="shared" si="13"/>
        <v>0.63652024117140393</v>
      </c>
      <c r="AS26" s="124">
        <f t="shared" si="14"/>
        <v>0.98287037037037039</v>
      </c>
      <c r="AT26" s="124">
        <f t="shared" si="15"/>
        <v>0.67682926829268297</v>
      </c>
    </row>
    <row r="27" spans="1:46" x14ac:dyDescent="0.25">
      <c r="A27" s="134" t="s">
        <v>23</v>
      </c>
      <c r="B27" s="143" t="s">
        <v>119</v>
      </c>
      <c r="C27" s="143"/>
      <c r="D27" s="142">
        <v>1963.82</v>
      </c>
      <c r="E27" s="142">
        <v>1704.5</v>
      </c>
      <c r="F27" s="141">
        <v>687.93000000000006</v>
      </c>
      <c r="G27" s="142">
        <v>611.83000000000004</v>
      </c>
      <c r="H27" s="141">
        <v>85.18</v>
      </c>
      <c r="I27" s="144">
        <v>12</v>
      </c>
      <c r="J27" s="141">
        <v>83.57</v>
      </c>
      <c r="K27" s="144">
        <v>12</v>
      </c>
      <c r="L27" s="142">
        <v>1364.46</v>
      </c>
      <c r="M27" s="142">
        <v>1261.42</v>
      </c>
      <c r="N27" s="142">
        <v>642.86</v>
      </c>
      <c r="O27" s="142">
        <v>706.5</v>
      </c>
      <c r="P27" s="141">
        <v>75.540000000000006</v>
      </c>
      <c r="Q27" s="142">
        <v>0</v>
      </c>
      <c r="R27" s="141">
        <v>77.14</v>
      </c>
      <c r="S27" s="141">
        <v>0</v>
      </c>
      <c r="T27" s="141">
        <v>0</v>
      </c>
      <c r="U27" s="142">
        <v>0</v>
      </c>
      <c r="V27" s="142">
        <v>0</v>
      </c>
      <c r="W27" s="142">
        <v>0</v>
      </c>
      <c r="X27" s="142">
        <v>510</v>
      </c>
      <c r="Y27" s="147">
        <f t="shared" si="0"/>
        <v>5.8155294117647056</v>
      </c>
      <c r="Z27" s="147">
        <f t="shared" si="1"/>
        <v>2.5849607843137252</v>
      </c>
      <c r="AA27" s="147">
        <f t="shared" si="16"/>
        <v>2.3529411764705882E-2</v>
      </c>
      <c r="AB27" s="147">
        <f t="shared" si="2"/>
        <v>2.3529411764705882E-2</v>
      </c>
      <c r="AC27" s="147">
        <f t="shared" si="17"/>
        <v>0</v>
      </c>
      <c r="AD27" s="148">
        <f t="shared" si="18"/>
        <v>0</v>
      </c>
      <c r="AE27" s="149">
        <f t="shared" si="3"/>
        <v>8.4475490196078429</v>
      </c>
      <c r="AF27" s="150">
        <f t="shared" si="4"/>
        <v>0.86795123789349338</v>
      </c>
      <c r="AG27" s="150">
        <f t="shared" si="5"/>
        <v>0.8893782797668367</v>
      </c>
      <c r="AH27" s="150">
        <f t="shared" si="6"/>
        <v>0.1408781404085466</v>
      </c>
      <c r="AI27" s="150">
        <f t="shared" si="23"/>
        <v>0.14359219815723348</v>
      </c>
      <c r="AJ27" s="150">
        <f t="shared" si="24"/>
        <v>0.92448294563417033</v>
      </c>
      <c r="AK27" s="150">
        <f t="shared" si="25"/>
        <v>1.0989951155772641</v>
      </c>
      <c r="AL27" s="150">
        <f t="shared" si="10"/>
        <v>0</v>
      </c>
      <c r="AM27" s="150">
        <f t="shared" si="11"/>
        <v>0</v>
      </c>
      <c r="AN27" s="150">
        <f t="shared" si="19"/>
        <v>0</v>
      </c>
      <c r="AO27" s="150">
        <f t="shared" si="20"/>
        <v>0</v>
      </c>
      <c r="AQ27" s="124">
        <f t="shared" si="12"/>
        <v>0.83772571986334798</v>
      </c>
      <c r="AR27" s="124">
        <f t="shared" si="13"/>
        <v>0.80859364873622819</v>
      </c>
      <c r="AS27" s="124">
        <f t="shared" si="14"/>
        <v>0.87598611111111113</v>
      </c>
      <c r="AT27" s="124">
        <f t="shared" si="15"/>
        <v>0.98124999999999996</v>
      </c>
    </row>
    <row r="28" spans="1:46" x14ac:dyDescent="0.25">
      <c r="A28" s="134" t="s">
        <v>24</v>
      </c>
      <c r="B28" s="143" t="s">
        <v>113</v>
      </c>
      <c r="C28" s="143"/>
      <c r="D28" s="141">
        <v>1557.82</v>
      </c>
      <c r="E28" s="142">
        <v>1231.17</v>
      </c>
      <c r="F28" s="142">
        <v>996.96</v>
      </c>
      <c r="G28" s="142">
        <v>805</v>
      </c>
      <c r="H28" s="141">
        <v>62.68</v>
      </c>
      <c r="I28" s="142">
        <v>120</v>
      </c>
      <c r="J28" s="141">
        <v>98.04</v>
      </c>
      <c r="K28" s="144">
        <v>36</v>
      </c>
      <c r="L28" s="144">
        <v>975.96</v>
      </c>
      <c r="M28" s="142">
        <v>829.25</v>
      </c>
      <c r="N28" s="142">
        <v>651.33000000000004</v>
      </c>
      <c r="O28" s="142">
        <v>744</v>
      </c>
      <c r="P28" s="141">
        <v>98.04</v>
      </c>
      <c r="Q28" s="142">
        <v>24</v>
      </c>
      <c r="R28" s="141">
        <v>62.67</v>
      </c>
      <c r="S28" s="141">
        <v>12</v>
      </c>
      <c r="T28" s="141">
        <v>0</v>
      </c>
      <c r="U28" s="142">
        <v>0</v>
      </c>
      <c r="V28" s="142">
        <v>0</v>
      </c>
      <c r="W28" s="142">
        <v>0</v>
      </c>
      <c r="X28" s="142">
        <v>560</v>
      </c>
      <c r="Y28" s="147">
        <f t="shared" si="0"/>
        <v>3.6793214285714289</v>
      </c>
      <c r="Z28" s="147">
        <f t="shared" si="1"/>
        <v>2.7660714285714287</v>
      </c>
      <c r="AA28" s="147">
        <f t="shared" si="16"/>
        <v>0.25714285714285712</v>
      </c>
      <c r="AB28" s="147">
        <f t="shared" si="2"/>
        <v>8.5714285714285715E-2</v>
      </c>
      <c r="AC28" s="147">
        <f t="shared" si="17"/>
        <v>0</v>
      </c>
      <c r="AD28" s="148">
        <f t="shared" si="18"/>
        <v>0</v>
      </c>
      <c r="AE28" s="149">
        <f t="shared" si="3"/>
        <v>6.7882500000000006</v>
      </c>
      <c r="AF28" s="150">
        <f t="shared" si="4"/>
        <v>0.79031595434645863</v>
      </c>
      <c r="AG28" s="150">
        <f t="shared" si="5"/>
        <v>0.80745466217300588</v>
      </c>
      <c r="AH28" s="150">
        <f t="shared" si="6"/>
        <v>1.9144862795149968</v>
      </c>
      <c r="AI28" s="150">
        <f t="shared" si="23"/>
        <v>0.36719706242350059</v>
      </c>
      <c r="AJ28" s="150">
        <f t="shared" si="24"/>
        <v>0.84967621623837042</v>
      </c>
      <c r="AK28" s="150">
        <f t="shared" si="25"/>
        <v>1.1422781078715858</v>
      </c>
      <c r="AL28" s="150">
        <f t="shared" si="10"/>
        <v>4.085</v>
      </c>
      <c r="AM28" s="150">
        <f t="shared" si="11"/>
        <v>0.19147917663954045</v>
      </c>
      <c r="AN28" s="150">
        <f t="shared" si="19"/>
        <v>0</v>
      </c>
      <c r="AO28" s="150">
        <f t="shared" si="20"/>
        <v>0</v>
      </c>
      <c r="AQ28" s="124">
        <f t="shared" si="12"/>
        <v>0.83379821042888003</v>
      </c>
      <c r="AR28" s="124">
        <f t="shared" si="13"/>
        <v>0.76803652968036529</v>
      </c>
      <c r="AS28" s="124">
        <f t="shared" si="14"/>
        <v>0.79445996275605213</v>
      </c>
      <c r="AT28" s="124">
        <f t="shared" si="15"/>
        <v>1.0588235294117647</v>
      </c>
    </row>
    <row r="29" spans="1:46" x14ac:dyDescent="0.25">
      <c r="A29" s="134" t="s">
        <v>25</v>
      </c>
      <c r="B29" s="143" t="s">
        <v>117</v>
      </c>
      <c r="C29" s="143"/>
      <c r="D29" s="141">
        <v>1264.5</v>
      </c>
      <c r="E29" s="142">
        <v>1350.5</v>
      </c>
      <c r="F29" s="142">
        <v>1516.57</v>
      </c>
      <c r="G29" s="142">
        <v>842.25</v>
      </c>
      <c r="H29" s="141">
        <v>90</v>
      </c>
      <c r="I29" s="142">
        <v>238.5</v>
      </c>
      <c r="J29" s="141">
        <v>91.43</v>
      </c>
      <c r="K29" s="144">
        <v>94.5</v>
      </c>
      <c r="L29" s="142">
        <v>1009.29</v>
      </c>
      <c r="M29" s="142">
        <v>993.5</v>
      </c>
      <c r="N29" s="142">
        <v>1015.71</v>
      </c>
      <c r="O29" s="142">
        <v>1086</v>
      </c>
      <c r="P29" s="141">
        <v>70.709999999999994</v>
      </c>
      <c r="Q29" s="142">
        <v>0</v>
      </c>
      <c r="R29" s="141">
        <v>64.290000000000006</v>
      </c>
      <c r="S29" s="141">
        <v>0</v>
      </c>
      <c r="T29" s="141">
        <v>0</v>
      </c>
      <c r="U29" s="142">
        <v>0</v>
      </c>
      <c r="V29" s="142">
        <v>0</v>
      </c>
      <c r="W29" s="142">
        <v>0</v>
      </c>
      <c r="X29" s="142">
        <v>672</v>
      </c>
      <c r="Y29" s="147">
        <f t="shared" si="0"/>
        <v>3.4880952380952381</v>
      </c>
      <c r="Z29" s="147">
        <f t="shared" si="1"/>
        <v>2.8694196428571428</v>
      </c>
      <c r="AA29" s="147">
        <f t="shared" si="16"/>
        <v>0.3549107142857143</v>
      </c>
      <c r="AB29" s="147">
        <f t="shared" si="2"/>
        <v>0.140625</v>
      </c>
      <c r="AC29" s="147">
        <f t="shared" si="17"/>
        <v>0</v>
      </c>
      <c r="AD29" s="148">
        <f t="shared" si="18"/>
        <v>0</v>
      </c>
      <c r="AE29" s="149">
        <f t="shared" si="3"/>
        <v>6.8530505952380958</v>
      </c>
      <c r="AF29" s="150">
        <f t="shared" si="4"/>
        <v>1.0680110715697904</v>
      </c>
      <c r="AG29" s="150">
        <f t="shared" si="5"/>
        <v>0.55536506722406487</v>
      </c>
      <c r="AH29" s="150">
        <f t="shared" si="6"/>
        <v>2.65</v>
      </c>
      <c r="AI29" s="150">
        <f t="shared" si="23"/>
        <v>1.0335776003499944</v>
      </c>
      <c r="AJ29" s="150">
        <f t="shared" si="24"/>
        <v>0.98435533890160409</v>
      </c>
      <c r="AK29" s="150">
        <f t="shared" si="25"/>
        <v>1.0692028236406061</v>
      </c>
      <c r="AL29" s="150">
        <f t="shared" si="10"/>
        <v>0</v>
      </c>
      <c r="AM29" s="150">
        <f t="shared" si="11"/>
        <v>0</v>
      </c>
      <c r="AN29" s="150">
        <f t="shared" si="19"/>
        <v>0</v>
      </c>
      <c r="AO29" s="150">
        <f t="shared" si="20"/>
        <v>0</v>
      </c>
      <c r="AQ29" s="124">
        <f t="shared" si="12"/>
        <v>1.17312661498708</v>
      </c>
      <c r="AR29" s="124">
        <f t="shared" si="13"/>
        <v>0.58255597014925375</v>
      </c>
      <c r="AS29" s="124">
        <f t="shared" si="14"/>
        <v>0.9199074074074074</v>
      </c>
      <c r="AT29" s="124">
        <f t="shared" si="15"/>
        <v>1.0055555555555555</v>
      </c>
    </row>
    <row r="30" spans="1:46" x14ac:dyDescent="0.25">
      <c r="A30" s="134" t="s">
        <v>26</v>
      </c>
      <c r="B30" s="143" t="s">
        <v>119</v>
      </c>
      <c r="C30" s="143"/>
      <c r="D30" s="141">
        <v>1307</v>
      </c>
      <c r="E30" s="142">
        <v>1397.5</v>
      </c>
      <c r="F30" s="142">
        <v>924.29</v>
      </c>
      <c r="G30" s="142">
        <v>626.5</v>
      </c>
      <c r="H30" s="141">
        <v>360</v>
      </c>
      <c r="I30" s="142">
        <v>168</v>
      </c>
      <c r="J30" s="141">
        <v>160.71</v>
      </c>
      <c r="K30" s="144">
        <v>192</v>
      </c>
      <c r="L30" s="144">
        <v>1776.34</v>
      </c>
      <c r="M30" s="142">
        <v>1069.25</v>
      </c>
      <c r="N30" s="142">
        <v>919.29</v>
      </c>
      <c r="O30" s="142">
        <v>828</v>
      </c>
      <c r="P30" s="141">
        <v>23.66</v>
      </c>
      <c r="Q30" s="142">
        <v>48</v>
      </c>
      <c r="R30" s="141">
        <v>160.71</v>
      </c>
      <c r="S30" s="141">
        <v>0</v>
      </c>
      <c r="T30" s="141">
        <v>0</v>
      </c>
      <c r="U30" s="142">
        <v>0</v>
      </c>
      <c r="V30" s="142">
        <v>0</v>
      </c>
      <c r="W30" s="142">
        <v>0</v>
      </c>
      <c r="X30" s="142">
        <v>467</v>
      </c>
      <c r="Y30" s="147">
        <f t="shared" si="0"/>
        <v>5.2821199143468949</v>
      </c>
      <c r="Z30" s="147">
        <f t="shared" si="1"/>
        <v>3.1145610278372593</v>
      </c>
      <c r="AA30" s="147">
        <f t="shared" si="16"/>
        <v>0.46252676659528907</v>
      </c>
      <c r="AB30" s="147">
        <f t="shared" si="2"/>
        <v>0.41113490364025695</v>
      </c>
      <c r="AC30" s="147">
        <f t="shared" si="17"/>
        <v>0</v>
      </c>
      <c r="AD30" s="148">
        <f t="shared" si="18"/>
        <v>0</v>
      </c>
      <c r="AE30" s="149">
        <f t="shared" si="3"/>
        <v>9.2703426124197001</v>
      </c>
      <c r="AF30" s="150">
        <f t="shared" si="4"/>
        <v>1.0692425401683243</v>
      </c>
      <c r="AG30" s="150">
        <f t="shared" si="5"/>
        <v>0.67781756807928251</v>
      </c>
      <c r="AH30" s="150">
        <f t="shared" si="6"/>
        <v>0.46666666666666667</v>
      </c>
      <c r="AI30" s="150">
        <f t="shared" si="23"/>
        <v>1.1946985252940079</v>
      </c>
      <c r="AJ30" s="150">
        <f t="shared" si="24"/>
        <v>0.60193994392965311</v>
      </c>
      <c r="AK30" s="150">
        <f t="shared" si="25"/>
        <v>0.90069510165453781</v>
      </c>
      <c r="AL30" s="150">
        <f t="shared" si="10"/>
        <v>0.49291666666666667</v>
      </c>
      <c r="AM30" s="150">
        <f t="shared" si="11"/>
        <v>0</v>
      </c>
      <c r="AN30" s="150">
        <f t="shared" si="19"/>
        <v>0</v>
      </c>
      <c r="AO30" s="150">
        <f t="shared" si="20"/>
        <v>0</v>
      </c>
      <c r="AQ30" s="124">
        <f t="shared" si="12"/>
        <v>0.93911217756448706</v>
      </c>
      <c r="AR30" s="124">
        <f t="shared" si="13"/>
        <v>0.75437788018433183</v>
      </c>
      <c r="AS30" s="124">
        <f t="shared" si="14"/>
        <v>0.62069444444444444</v>
      </c>
      <c r="AT30" s="124">
        <f t="shared" si="15"/>
        <v>0.76666666666666672</v>
      </c>
    </row>
    <row r="31" spans="1:46" x14ac:dyDescent="0.25">
      <c r="A31" s="134" t="s">
        <v>121</v>
      </c>
      <c r="B31" s="143" t="s">
        <v>117</v>
      </c>
      <c r="C31" s="143"/>
      <c r="D31" s="141">
        <v>8303.91</v>
      </c>
      <c r="E31" s="142">
        <v>6598</v>
      </c>
      <c r="F31" s="142">
        <v>1342.2</v>
      </c>
      <c r="G31" s="142">
        <v>1176</v>
      </c>
      <c r="H31" s="141">
        <v>183.09</v>
      </c>
      <c r="I31" s="142">
        <v>91.5</v>
      </c>
      <c r="J31" s="141">
        <v>163.80000000000001</v>
      </c>
      <c r="K31" s="144">
        <v>135</v>
      </c>
      <c r="L31" s="144">
        <v>6295.37</v>
      </c>
      <c r="M31" s="142">
        <v>5463</v>
      </c>
      <c r="N31" s="142">
        <v>1264.8</v>
      </c>
      <c r="O31" s="142">
        <v>1246.5</v>
      </c>
      <c r="P31" s="141">
        <v>22.63</v>
      </c>
      <c r="Q31" s="142">
        <v>36</v>
      </c>
      <c r="R31" s="141">
        <v>151.19999999999999</v>
      </c>
      <c r="S31" s="141">
        <v>36</v>
      </c>
      <c r="T31" s="141">
        <v>0</v>
      </c>
      <c r="U31" s="142">
        <v>0</v>
      </c>
      <c r="V31" s="142">
        <v>0</v>
      </c>
      <c r="W31" s="142">
        <v>0</v>
      </c>
      <c r="X31" s="142">
        <v>0</v>
      </c>
      <c r="Y31" s="147">
        <f t="shared" si="0"/>
        <v>0</v>
      </c>
      <c r="Z31" s="147">
        <f t="shared" si="1"/>
        <v>0</v>
      </c>
      <c r="AA31" s="147">
        <f t="shared" si="16"/>
        <v>0</v>
      </c>
      <c r="AB31" s="147">
        <f t="shared" si="2"/>
        <v>0</v>
      </c>
      <c r="AC31" s="147">
        <f t="shared" si="17"/>
        <v>0</v>
      </c>
      <c r="AD31" s="148">
        <f t="shared" si="18"/>
        <v>0</v>
      </c>
      <c r="AE31" s="149">
        <f t="shared" si="3"/>
        <v>0</v>
      </c>
      <c r="AF31" s="150">
        <f t="shared" si="4"/>
        <v>0.79456545169685122</v>
      </c>
      <c r="AG31" s="150">
        <f t="shared" si="5"/>
        <v>0.87617344658024132</v>
      </c>
      <c r="AH31" s="150">
        <f t="shared" si="6"/>
        <v>0.49975421923644109</v>
      </c>
      <c r="AI31" s="150">
        <f t="shared" si="23"/>
        <v>0.82417582417582413</v>
      </c>
      <c r="AJ31" s="150">
        <f t="shared" si="24"/>
        <v>0.86778060701753834</v>
      </c>
      <c r="AK31" s="150">
        <f t="shared" si="25"/>
        <v>0.98553130929791277</v>
      </c>
      <c r="AL31" s="150">
        <f t="shared" si="10"/>
        <v>0.62861111111111112</v>
      </c>
      <c r="AM31" s="150">
        <f t="shared" si="11"/>
        <v>0.23809523809523811</v>
      </c>
      <c r="AN31" s="150">
        <f t="shared" si="19"/>
        <v>0</v>
      </c>
      <c r="AO31" s="150">
        <f t="shared" si="20"/>
        <v>0</v>
      </c>
      <c r="AQ31" s="124">
        <f t="shared" si="12"/>
        <v>0.78820549075055968</v>
      </c>
      <c r="AR31" s="124">
        <f t="shared" si="13"/>
        <v>0.87051792828685259</v>
      </c>
      <c r="AS31" s="124">
        <f t="shared" si="14"/>
        <v>0.87037037037037035</v>
      </c>
      <c r="AT31" s="124">
        <f t="shared" si="15"/>
        <v>0.90572033898305082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U5:U29">
    <cfRule type="expression" dxfId="9" priority="12">
      <formula>$J$475=1</formula>
    </cfRule>
  </conditionalFormatting>
  <conditionalFormatting sqref="V5:W30">
    <cfRule type="expression" dxfId="8" priority="15">
      <formula>$J$475=1</formula>
    </cfRule>
  </conditionalFormatting>
  <conditionalFormatting sqref="U30">
    <cfRule type="expression" dxfId="7" priority="13">
      <formula>$J$475=1</formula>
    </cfRule>
  </conditionalFormatting>
  <conditionalFormatting sqref="V31:W31">
    <cfRule type="expression" dxfId="6" priority="8">
      <formula>$J$475=1</formula>
    </cfRule>
  </conditionalFormatting>
  <conditionalFormatting sqref="U31">
    <cfRule type="expression" dxfId="5" priority="7">
      <formula>$J$475=1</formula>
    </cfRule>
  </conditionalFormatting>
  <conditionalFormatting sqref="AD4:AI4 AE5:AE28 AF5:AI31 AD5:AD31">
    <cfRule type="expression" dxfId="4" priority="5">
      <formula>$O$439=1</formula>
    </cfRule>
  </conditionalFormatting>
  <conditionalFormatting sqref="AE29">
    <cfRule type="expression" dxfId="3" priority="4">
      <formula>$O$439=1</formula>
    </cfRule>
  </conditionalFormatting>
  <conditionalFormatting sqref="AE30">
    <cfRule type="expression" dxfId="2" priority="3">
      <formula>$O$439=1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$O$439=1</formula>
    </cfRule>
  </conditionalFormatting>
  <dataValidations count="2">
    <dataValidation type="decimal" operator="greaterThanOrEqual" allowBlank="1" showInputMessage="1" showErrorMessage="1" sqref="N18:N31 R4:X31 L29 AD4:AJ31 L4:L27 N5:N16 M5:M31 M4:Q4 D4:I31 O5:Q31 J4:K14 J15 J16:K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2022-12-16T11:53:22Z</dcterms:modified>
</cp:coreProperties>
</file>