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1) Ana\1. ADoNM\2) Workforce\4) Safer staffing\3) 2022\2) Uploaded Summaries\"/>
    </mc:Choice>
  </mc:AlternateContent>
  <bookViews>
    <workbookView xWindow="0" yWindow="0" windowWidth="28800" windowHeight="1230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R31" i="33" l="1"/>
  <c r="AQ31" i="33"/>
  <c r="AP31" i="33"/>
  <c r="AO31" i="33"/>
  <c r="AR30" i="33"/>
  <c r="AQ30" i="33"/>
  <c r="AP30" i="33"/>
  <c r="AO30" i="33"/>
  <c r="AR29" i="33"/>
  <c r="AQ29" i="33"/>
  <c r="AP29" i="33"/>
  <c r="AO29" i="33"/>
  <c r="AR28" i="33"/>
  <c r="AQ28" i="33"/>
  <c r="AP28" i="33"/>
  <c r="AO28" i="33"/>
  <c r="AR27" i="33"/>
  <c r="AQ27" i="33"/>
  <c r="AP27" i="33"/>
  <c r="AO27" i="33"/>
  <c r="AR26" i="33"/>
  <c r="AQ26" i="33"/>
  <c r="AP26" i="33"/>
  <c r="AO26" i="33"/>
  <c r="AR25" i="33"/>
  <c r="AQ25" i="33"/>
  <c r="AP25" i="33"/>
  <c r="AO25" i="33"/>
  <c r="AR24" i="33"/>
  <c r="AQ24" i="33"/>
  <c r="AP24" i="33"/>
  <c r="AO24" i="33"/>
  <c r="AR23" i="33"/>
  <c r="AQ23" i="33"/>
  <c r="AP23" i="33"/>
  <c r="AO23" i="33"/>
  <c r="AR22" i="33"/>
  <c r="AQ22" i="33"/>
  <c r="AP22" i="33"/>
  <c r="AO22" i="33"/>
  <c r="AR21" i="33"/>
  <c r="AQ21" i="33"/>
  <c r="AP21" i="33"/>
  <c r="AO21" i="33"/>
  <c r="AR20" i="33"/>
  <c r="AQ20" i="33"/>
  <c r="AP20" i="33"/>
  <c r="AO20" i="33"/>
  <c r="AR19" i="33"/>
  <c r="AQ19" i="33"/>
  <c r="AP19" i="33"/>
  <c r="AO19" i="33"/>
  <c r="AR18" i="33"/>
  <c r="AQ18" i="33"/>
  <c r="AP18" i="33"/>
  <c r="AO18" i="33"/>
  <c r="AR17" i="33"/>
  <c r="AQ17" i="33"/>
  <c r="AP17" i="33"/>
  <c r="AO17" i="33"/>
  <c r="AR16" i="33"/>
  <c r="AQ16" i="33"/>
  <c r="AP16" i="33"/>
  <c r="AO16" i="33"/>
  <c r="AR15" i="33"/>
  <c r="AQ15" i="33"/>
  <c r="AP15" i="33"/>
  <c r="AO15" i="33"/>
  <c r="AR14" i="33"/>
  <c r="AQ14" i="33"/>
  <c r="AP14" i="33"/>
  <c r="AO14" i="33"/>
  <c r="AR13" i="33"/>
  <c r="AQ13" i="33"/>
  <c r="AP13" i="33"/>
  <c r="AO13" i="33"/>
  <c r="AR12" i="33"/>
  <c r="AQ12" i="33"/>
  <c r="AP12" i="33"/>
  <c r="AO12" i="33"/>
  <c r="AR11" i="33"/>
  <c r="AQ11" i="33"/>
  <c r="AP11" i="33"/>
  <c r="AO11" i="33"/>
  <c r="AR10" i="33"/>
  <c r="AQ10" i="33"/>
  <c r="AP10" i="33"/>
  <c r="AO10" i="33"/>
  <c r="AR9" i="33"/>
  <c r="AQ9" i="33"/>
  <c r="AP9" i="33"/>
  <c r="AO9" i="33"/>
  <c r="AR8" i="33"/>
  <c r="AQ8" i="33"/>
  <c r="AP8" i="33"/>
  <c r="AO8" i="33"/>
  <c r="AR7" i="33"/>
  <c r="AQ7" i="33"/>
  <c r="AP7" i="33"/>
  <c r="AO7" i="33"/>
  <c r="AR6" i="33"/>
  <c r="AQ6" i="33"/>
  <c r="AP6" i="33"/>
  <c r="AO6" i="33"/>
  <c r="AR5" i="33"/>
  <c r="AQ5" i="33"/>
  <c r="AP5" i="33"/>
  <c r="AO5" i="33"/>
  <c r="AR4" i="33"/>
  <c r="AQ4" i="33"/>
  <c r="AP4" i="33"/>
  <c r="AO4" i="33"/>
  <c r="AM31" i="33" l="1"/>
  <c r="AL31" i="33"/>
  <c r="AK31" i="33"/>
  <c r="AJ31" i="33"/>
  <c r="AI31" i="33"/>
  <c r="AH31" i="33"/>
  <c r="AG31" i="33"/>
  <c r="AF31" i="33"/>
  <c r="AE31" i="33"/>
  <c r="AD31" i="33"/>
  <c r="AB31" i="33"/>
  <c r="AA31" i="33"/>
  <c r="Z31" i="33"/>
  <c r="Y31" i="33"/>
  <c r="X31" i="33"/>
  <c r="W31" i="33"/>
  <c r="AM30" i="33"/>
  <c r="AL30" i="33"/>
  <c r="AK30" i="33"/>
  <c r="AJ30" i="33"/>
  <c r="AI30" i="33"/>
  <c r="AH30" i="33"/>
  <c r="AG30" i="33"/>
  <c r="AF30" i="33"/>
  <c r="AE30" i="33"/>
  <c r="AD30" i="33"/>
  <c r="AB30" i="33"/>
  <c r="AA30" i="33"/>
  <c r="Z30" i="33"/>
  <c r="Y30" i="33"/>
  <c r="X30" i="33"/>
  <c r="W30" i="33"/>
  <c r="AM29" i="33"/>
  <c r="AL29" i="33"/>
  <c r="AK29" i="33"/>
  <c r="AJ29" i="33"/>
  <c r="AI29" i="33"/>
  <c r="AH29" i="33"/>
  <c r="AG29" i="33"/>
  <c r="AF29" i="33"/>
  <c r="AE29" i="33"/>
  <c r="AD29" i="33"/>
  <c r="AB29" i="33"/>
  <c r="AA29" i="33"/>
  <c r="Z29" i="33"/>
  <c r="Y29" i="33"/>
  <c r="X29" i="33"/>
  <c r="W29" i="33"/>
  <c r="AM28" i="33"/>
  <c r="AL28" i="33"/>
  <c r="AK28" i="33"/>
  <c r="AJ28" i="33"/>
  <c r="AI28" i="33"/>
  <c r="AH28" i="33"/>
  <c r="AG28" i="33"/>
  <c r="AF28" i="33"/>
  <c r="AE28" i="33"/>
  <c r="AD28" i="33"/>
  <c r="AB28" i="33"/>
  <c r="AA28" i="33"/>
  <c r="Z28" i="33"/>
  <c r="Y28" i="33"/>
  <c r="X28" i="33"/>
  <c r="W28" i="33"/>
  <c r="AM27" i="33"/>
  <c r="AL27" i="33"/>
  <c r="AK27" i="33"/>
  <c r="AJ27" i="33"/>
  <c r="AI27" i="33"/>
  <c r="AH27" i="33"/>
  <c r="AG27" i="33"/>
  <c r="AF27" i="33"/>
  <c r="AE27" i="33"/>
  <c r="AD27" i="33"/>
  <c r="AB27" i="33"/>
  <c r="AA27" i="33"/>
  <c r="Z27" i="33"/>
  <c r="Y27" i="33"/>
  <c r="X27" i="33"/>
  <c r="W27" i="33"/>
  <c r="AM26" i="33"/>
  <c r="AL26" i="33"/>
  <c r="AK26" i="33"/>
  <c r="AJ26" i="33"/>
  <c r="AI26" i="33"/>
  <c r="AH26" i="33"/>
  <c r="AG26" i="33"/>
  <c r="AF26" i="33"/>
  <c r="AE26" i="33"/>
  <c r="AD26" i="33"/>
  <c r="AB26" i="33"/>
  <c r="AA26" i="33"/>
  <c r="Z26" i="33"/>
  <c r="Y26" i="33"/>
  <c r="X26" i="33"/>
  <c r="W26" i="33"/>
  <c r="AM25" i="33"/>
  <c r="AL25" i="33"/>
  <c r="AK25" i="33"/>
  <c r="AJ25" i="33"/>
  <c r="AI25" i="33"/>
  <c r="AH25" i="33"/>
  <c r="AG25" i="33"/>
  <c r="AF25" i="33"/>
  <c r="AE25" i="33"/>
  <c r="AD25" i="33"/>
  <c r="AB25" i="33"/>
  <c r="AA25" i="33"/>
  <c r="Z25" i="33"/>
  <c r="Y25" i="33"/>
  <c r="X25" i="33"/>
  <c r="W25" i="33"/>
  <c r="AM24" i="33"/>
  <c r="AL24" i="33"/>
  <c r="AK24" i="33"/>
  <c r="AJ24" i="33"/>
  <c r="AI24" i="33"/>
  <c r="AH24" i="33"/>
  <c r="AG24" i="33"/>
  <c r="AF24" i="33"/>
  <c r="AE24" i="33"/>
  <c r="AD24" i="33"/>
  <c r="AB24" i="33"/>
  <c r="AA24" i="33"/>
  <c r="Z24" i="33"/>
  <c r="Y24" i="33"/>
  <c r="X24" i="33"/>
  <c r="W24" i="33"/>
  <c r="AM23" i="33"/>
  <c r="AL23" i="33"/>
  <c r="AK23" i="33"/>
  <c r="AJ23" i="33"/>
  <c r="AI23" i="33"/>
  <c r="AH23" i="33"/>
  <c r="AG23" i="33"/>
  <c r="AF23" i="33"/>
  <c r="AE23" i="33"/>
  <c r="AD23" i="33"/>
  <c r="AB23" i="33"/>
  <c r="AA23" i="33"/>
  <c r="Z23" i="33"/>
  <c r="Y23" i="33"/>
  <c r="X23" i="33"/>
  <c r="W23" i="33"/>
  <c r="AM22" i="33"/>
  <c r="AL22" i="33"/>
  <c r="AK22" i="33"/>
  <c r="AJ22" i="33"/>
  <c r="AI22" i="33"/>
  <c r="AH22" i="33"/>
  <c r="AG22" i="33"/>
  <c r="AF22" i="33"/>
  <c r="AE22" i="33"/>
  <c r="AD22" i="33"/>
  <c r="AB22" i="33"/>
  <c r="AA22" i="33"/>
  <c r="Z22" i="33"/>
  <c r="Y22" i="33"/>
  <c r="X22" i="33"/>
  <c r="W22" i="33"/>
  <c r="AM21" i="33"/>
  <c r="AL21" i="33"/>
  <c r="AK21" i="33"/>
  <c r="AJ21" i="33"/>
  <c r="AI21" i="33"/>
  <c r="AH21" i="33"/>
  <c r="AG21" i="33"/>
  <c r="AF21" i="33"/>
  <c r="AE21" i="33"/>
  <c r="AD21" i="33"/>
  <c r="AB21" i="33"/>
  <c r="AA21" i="33"/>
  <c r="Z21" i="33"/>
  <c r="Y21" i="33"/>
  <c r="X21" i="33"/>
  <c r="W21" i="33"/>
  <c r="AM20" i="33"/>
  <c r="AL20" i="33"/>
  <c r="AK20" i="33"/>
  <c r="AJ20" i="33"/>
  <c r="AI20" i="33"/>
  <c r="AH20" i="33"/>
  <c r="AG20" i="33"/>
  <c r="AF20" i="33"/>
  <c r="AE20" i="33"/>
  <c r="AD20" i="33"/>
  <c r="AB20" i="33"/>
  <c r="AA20" i="33"/>
  <c r="Z20" i="33"/>
  <c r="Y20" i="33"/>
  <c r="X20" i="33"/>
  <c r="W20" i="33"/>
  <c r="AM19" i="33"/>
  <c r="AL19" i="33"/>
  <c r="AK19" i="33"/>
  <c r="AJ19" i="33"/>
  <c r="AI19" i="33"/>
  <c r="AH19" i="33"/>
  <c r="AG19" i="33"/>
  <c r="AF19" i="33"/>
  <c r="AE19" i="33"/>
  <c r="AD19" i="33"/>
  <c r="AB19" i="33"/>
  <c r="AA19" i="33"/>
  <c r="Z19" i="33"/>
  <c r="Y19" i="33"/>
  <c r="X19" i="33"/>
  <c r="W19" i="33"/>
  <c r="AM18" i="33"/>
  <c r="AL18" i="33"/>
  <c r="AK18" i="33"/>
  <c r="AJ18" i="33"/>
  <c r="AI18" i="33"/>
  <c r="AH18" i="33"/>
  <c r="AG18" i="33"/>
  <c r="AF18" i="33"/>
  <c r="AE18" i="33"/>
  <c r="AD18" i="33"/>
  <c r="AB18" i="33"/>
  <c r="AA18" i="33"/>
  <c r="Z18" i="33"/>
  <c r="Y18" i="33"/>
  <c r="X18" i="33"/>
  <c r="W18" i="33"/>
  <c r="AM17" i="33"/>
  <c r="AL17" i="33"/>
  <c r="AK17" i="33"/>
  <c r="AJ17" i="33"/>
  <c r="AI17" i="33"/>
  <c r="AH17" i="33"/>
  <c r="AG17" i="33"/>
  <c r="AF17" i="33"/>
  <c r="AE17" i="33"/>
  <c r="AD17" i="33"/>
  <c r="AB17" i="33"/>
  <c r="AA17" i="33"/>
  <c r="Z17" i="33"/>
  <c r="Y17" i="33"/>
  <c r="X17" i="33"/>
  <c r="W17" i="33"/>
  <c r="AM16" i="33"/>
  <c r="AL16" i="33"/>
  <c r="AK16" i="33"/>
  <c r="AJ16" i="33"/>
  <c r="AI16" i="33"/>
  <c r="AH16" i="33"/>
  <c r="AG16" i="33"/>
  <c r="AF16" i="33"/>
  <c r="AE16" i="33"/>
  <c r="AD16" i="33"/>
  <c r="AB16" i="33"/>
  <c r="AA16" i="33"/>
  <c r="Z16" i="33"/>
  <c r="Y16" i="33"/>
  <c r="X16" i="33"/>
  <c r="W16" i="33"/>
  <c r="AM15" i="33"/>
  <c r="AL15" i="33"/>
  <c r="AK15" i="33"/>
  <c r="AJ15" i="33"/>
  <c r="AI15" i="33"/>
  <c r="AH15" i="33"/>
  <c r="AG15" i="33"/>
  <c r="AF15" i="33"/>
  <c r="AE15" i="33"/>
  <c r="AD15" i="33"/>
  <c r="AB15" i="33"/>
  <c r="AA15" i="33"/>
  <c r="Z15" i="33"/>
  <c r="Y15" i="33"/>
  <c r="X15" i="33"/>
  <c r="W15" i="33"/>
  <c r="AM14" i="33"/>
  <c r="AL14" i="33"/>
  <c r="AK14" i="33"/>
  <c r="AJ14" i="33"/>
  <c r="AI14" i="33"/>
  <c r="AH14" i="33"/>
  <c r="AG14" i="33"/>
  <c r="AF14" i="33"/>
  <c r="AE14" i="33"/>
  <c r="AD14" i="33"/>
  <c r="AB14" i="33"/>
  <c r="AA14" i="33"/>
  <c r="Z14" i="33"/>
  <c r="Y14" i="33"/>
  <c r="X14" i="33"/>
  <c r="W14" i="33"/>
  <c r="AM13" i="33"/>
  <c r="AL13" i="33"/>
  <c r="AK13" i="33"/>
  <c r="AJ13" i="33"/>
  <c r="AI13" i="33"/>
  <c r="AH13" i="33"/>
  <c r="AG13" i="33"/>
  <c r="AF13" i="33"/>
  <c r="AE13" i="33"/>
  <c r="AD13" i="33"/>
  <c r="AB13" i="33"/>
  <c r="AA13" i="33"/>
  <c r="Z13" i="33"/>
  <c r="Y13" i="33"/>
  <c r="X13" i="33"/>
  <c r="W13" i="33"/>
  <c r="AM12" i="33"/>
  <c r="AL12" i="33"/>
  <c r="AK12" i="33"/>
  <c r="AJ12" i="33"/>
  <c r="AI12" i="33"/>
  <c r="AH12" i="33"/>
  <c r="AG12" i="33"/>
  <c r="AF12" i="33"/>
  <c r="AE12" i="33"/>
  <c r="AD12" i="33"/>
  <c r="AB12" i="33"/>
  <c r="AA12" i="33"/>
  <c r="Z12" i="33"/>
  <c r="Y12" i="33"/>
  <c r="X12" i="33"/>
  <c r="W12" i="33"/>
  <c r="AM11" i="33"/>
  <c r="AL11" i="33"/>
  <c r="AK11" i="33"/>
  <c r="AJ11" i="33"/>
  <c r="AI11" i="33"/>
  <c r="AH11" i="33"/>
  <c r="AG11" i="33"/>
  <c r="AF11" i="33"/>
  <c r="AE11" i="33"/>
  <c r="AD11" i="33"/>
  <c r="AB11" i="33"/>
  <c r="AA11" i="33"/>
  <c r="Z11" i="33"/>
  <c r="Y11" i="33"/>
  <c r="X11" i="33"/>
  <c r="W11" i="33"/>
  <c r="AM10" i="33"/>
  <c r="AL10" i="33"/>
  <c r="AK10" i="33"/>
  <c r="AJ10" i="33"/>
  <c r="AI10" i="33"/>
  <c r="AH10" i="33"/>
  <c r="AG10" i="33"/>
  <c r="AF10" i="33"/>
  <c r="AE10" i="33"/>
  <c r="AD10" i="33"/>
  <c r="AB10" i="33"/>
  <c r="AA10" i="33"/>
  <c r="Z10" i="33"/>
  <c r="Y10" i="33"/>
  <c r="X10" i="33"/>
  <c r="W10" i="33"/>
  <c r="AM9" i="33"/>
  <c r="AL9" i="33"/>
  <c r="AK9" i="33"/>
  <c r="AJ9" i="33"/>
  <c r="AI9" i="33"/>
  <c r="AH9" i="33"/>
  <c r="AG9" i="33"/>
  <c r="AF9" i="33"/>
  <c r="AE9" i="33"/>
  <c r="AD9" i="33"/>
  <c r="AB9" i="33"/>
  <c r="AA9" i="33"/>
  <c r="Z9" i="33"/>
  <c r="Y9" i="33"/>
  <c r="X9" i="33"/>
  <c r="W9" i="33"/>
  <c r="AM8" i="33"/>
  <c r="AL8" i="33"/>
  <c r="AK8" i="33"/>
  <c r="AJ8" i="33"/>
  <c r="AI8" i="33"/>
  <c r="AH8" i="33"/>
  <c r="AG8" i="33"/>
  <c r="AF8" i="33"/>
  <c r="AE8" i="33"/>
  <c r="AD8" i="33"/>
  <c r="AB8" i="33"/>
  <c r="AA8" i="33"/>
  <c r="Z8" i="33"/>
  <c r="Y8" i="33"/>
  <c r="X8" i="33"/>
  <c r="W8" i="33"/>
  <c r="AM7" i="33"/>
  <c r="AL7" i="33"/>
  <c r="AK7" i="33"/>
  <c r="AJ7" i="33"/>
  <c r="AI7" i="33"/>
  <c r="AH7" i="33"/>
  <c r="AG7" i="33"/>
  <c r="AF7" i="33"/>
  <c r="AE7" i="33"/>
  <c r="AD7" i="33"/>
  <c r="AB7" i="33"/>
  <c r="AA7" i="33"/>
  <c r="Z7" i="33"/>
  <c r="Y7" i="33"/>
  <c r="X7" i="33"/>
  <c r="W7" i="33"/>
  <c r="AM6" i="33"/>
  <c r="AL6" i="33"/>
  <c r="AK6" i="33"/>
  <c r="AJ6" i="33"/>
  <c r="AI6" i="33"/>
  <c r="AH6" i="33"/>
  <c r="AG6" i="33"/>
  <c r="AF6" i="33"/>
  <c r="AE6" i="33"/>
  <c r="AD6" i="33"/>
  <c r="AB6" i="33"/>
  <c r="AA6" i="33"/>
  <c r="Z6" i="33"/>
  <c r="Y6" i="33"/>
  <c r="X6" i="33"/>
  <c r="W6" i="33"/>
  <c r="AM5" i="33"/>
  <c r="AL5" i="33"/>
  <c r="AK5" i="33"/>
  <c r="AJ5" i="33"/>
  <c r="AI5" i="33"/>
  <c r="AH5" i="33"/>
  <c r="AG5" i="33"/>
  <c r="AF5" i="33"/>
  <c r="AE5" i="33"/>
  <c r="AD5" i="33"/>
  <c r="AB5" i="33"/>
  <c r="AA5" i="33"/>
  <c r="Z5" i="33"/>
  <c r="Y5" i="33"/>
  <c r="X5" i="33"/>
  <c r="W5" i="33"/>
  <c r="AM4" i="33"/>
  <c r="AL4" i="33"/>
  <c r="AK4" i="33"/>
  <c r="AJ4" i="33"/>
  <c r="AI4" i="33"/>
  <c r="AH4" i="33"/>
  <c r="AG4" i="33"/>
  <c r="AF4" i="33"/>
  <c r="AE4" i="33"/>
  <c r="AD4" i="33"/>
  <c r="AB4" i="33"/>
  <c r="AA4" i="33"/>
  <c r="Z4" i="33"/>
  <c r="Y4" i="33"/>
  <c r="X4" i="33"/>
  <c r="W4" i="33"/>
  <c r="AC5" i="33" l="1"/>
  <c r="AC13" i="33"/>
  <c r="AC15" i="33"/>
  <c r="AC19" i="33"/>
  <c r="AC21" i="33"/>
  <c r="AC29" i="33"/>
  <c r="AC30" i="33"/>
  <c r="AC26" i="33"/>
  <c r="AC9" i="33"/>
  <c r="AC23" i="33"/>
  <c r="AC6" i="33"/>
  <c r="AC8" i="33"/>
  <c r="AC12" i="33"/>
  <c r="AC25" i="33"/>
  <c r="AC27" i="33"/>
  <c r="AC4" i="33"/>
  <c r="AC17" i="33"/>
  <c r="AC31" i="33"/>
  <c r="AC10" i="33"/>
  <c r="AC14" i="33"/>
  <c r="AC16" i="33"/>
  <c r="AC20" i="33"/>
  <c r="AC18" i="33"/>
  <c r="AC22" i="33"/>
  <c r="AC24" i="33"/>
  <c r="AC28" i="33"/>
  <c r="AC7" i="33"/>
  <c r="AC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<sst xmlns="http://schemas.openxmlformats.org/spreadsheetml/2006/main" count="764" uniqueCount="107">
  <si>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</si>
  <si>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</si>
  <si>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</si>
  <si>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</si>
  <si>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</si>
  <si>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</si>
  <si>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</si>
  <si>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</si>
  <si>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</si>
  <si>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</si>
  <si>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</si>
  <si>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</si>
  <si>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</si>
  <si>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</si>
  <si>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</si>
  <si>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</si>
  <si>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</si>
  <si>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</si>
  <si>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</si>
  <si>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</si>
  <si>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</si>
  <si>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</si>
  <si>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</si>
  <si>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</si>
  <si>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</si>
  <si>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</si>
  <si>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</si>
  <si>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</si>
  <si>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</si>
  <si>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</si>
  <si>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</si>
  <si>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</si>
  <si>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</si>
  <si>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</si>
  <si>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</si>
  <si>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</si>
  <si>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</si>
  <si>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</si>
  <si>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</si>
  <si>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</si>
  <si>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</si>
  <si>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</si>
  <si>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</si>
  <si>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</si>
  <si>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</si>
  <si>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</si>
  <si>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</si>
  <si>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</si>
  <si>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</si>
  <si>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</si>
  <si>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</si>
  <si>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</si>
  <si>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</si>
  <si>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</si>
  <si>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</si>
  <si>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</si>
  <si>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</si>
  <si>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</si>
  <si>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</si>
  <si>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</si>
  <si>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</si>
  <si>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</si>
  <si>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</si>
  <si>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</si>
  <si>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</si>
  <si>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</si>
  <si>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</si>
  <si>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</si>
  <si>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</si>
  <si>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</si>
  <si>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</si>
  <si>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</si>
  <si>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</si>
  <si>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</si>
  <si>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</si>
  <si>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</si>
  <si>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</si>
  <si>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</si>
  <si>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</si>
  <si>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</si>
  <si>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</si>
  <si>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</si>
  <si>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</si>
  <si>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</si>
  <si>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</si>
  <si>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</si>
  <si>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</si>
  <si>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</si>
  <si>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</si>
  <si>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</si>
  <si>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</si>
  <si>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</si>
  <si>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</si>
  <si>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</si>
  <si>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</si>
  <si>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</si>
  <si>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</si>
  <si>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</si>
  <si>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</si>
  <si>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</si>
  <si>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Registered Nursing Associates</t>
  </si>
  <si>
    <t>Non- Registered Nursing Associates</t>
  </si>
  <si>
    <t>October</t>
  </si>
  <si>
    <t>November</t>
  </si>
  <si>
    <t>December</t>
  </si>
  <si>
    <t>Mary Ward and Central delivery suite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</si>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</sst>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37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7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2" fontId="35" fillId="5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5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6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4" fontId="0" fillId="55" borderId="1" xfId="0" applyNumberFormat="1" applyFill="1" applyBorder="1"/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0"/>
      <c r="B3" s="171"/>
      <c r="C3" s="171"/>
      <c r="D3" s="172"/>
      <c r="E3" s="170" t="s">
        <v>31</v>
      </c>
      <c r="F3" s="171"/>
      <c r="G3" s="171"/>
      <c r="H3" s="172"/>
      <c r="I3" s="175" t="s">
        <v>32</v>
      </c>
      <c r="J3" s="176"/>
      <c r="K3" s="176"/>
      <c r="L3" s="177"/>
      <c r="M3" s="170" t="s">
        <v>33</v>
      </c>
      <c r="N3" s="171"/>
      <c r="O3" s="171"/>
      <c r="P3" s="172"/>
      <c r="Q3" s="160">
        <v>42095</v>
      </c>
      <c r="R3" s="161"/>
      <c r="S3" s="161"/>
      <c r="T3" s="162"/>
      <c r="U3" s="160">
        <v>42125</v>
      </c>
      <c r="V3" s="161"/>
      <c r="W3" s="161"/>
      <c r="X3" s="162"/>
      <c r="Y3" s="160">
        <v>42156</v>
      </c>
      <c r="Z3" s="161"/>
      <c r="AA3" s="161"/>
      <c r="AB3" s="162"/>
      <c r="AC3" s="160">
        <v>42186</v>
      </c>
      <c r="AD3" s="161"/>
      <c r="AE3" s="161"/>
      <c r="AF3" s="162"/>
      <c r="AG3" s="160">
        <v>42217</v>
      </c>
      <c r="AH3" s="161"/>
      <c r="AI3" s="161"/>
      <c r="AJ3" s="162"/>
      <c r="AK3" s="160">
        <v>42248</v>
      </c>
      <c r="AL3" s="161"/>
      <c r="AM3" s="161"/>
      <c r="AN3" s="162"/>
      <c r="AO3" s="160">
        <v>42278</v>
      </c>
      <c r="AP3" s="161"/>
      <c r="AQ3" s="161"/>
      <c r="AR3" s="162"/>
      <c r="AS3" s="160">
        <v>42309</v>
      </c>
      <c r="AT3" s="161"/>
      <c r="AU3" s="161"/>
      <c r="AV3" s="162"/>
      <c r="AW3" s="32"/>
      <c r="AX3" s="178">
        <v>42675</v>
      </c>
      <c r="AY3" s="179"/>
      <c r="AZ3" s="179"/>
      <c r="BA3" s="179"/>
      <c r="BB3" s="179"/>
      <c r="BC3" s="179"/>
      <c r="BD3" s="179"/>
      <c r="BE3" s="181"/>
      <c r="BF3" s="178">
        <v>42705</v>
      </c>
      <c r="BG3" s="179"/>
      <c r="BH3" s="179"/>
      <c r="BI3" s="179"/>
      <c r="BJ3" s="179"/>
      <c r="BK3" s="179"/>
      <c r="BL3" s="179"/>
      <c r="BM3" s="180"/>
      <c r="BN3" s="167">
        <v>42736</v>
      </c>
      <c r="BO3" s="168"/>
      <c r="BP3" s="168"/>
      <c r="BQ3" s="168"/>
      <c r="BR3" s="168"/>
      <c r="BS3" s="168"/>
      <c r="BT3" s="168"/>
      <c r="BU3" s="169"/>
      <c r="BV3" s="163">
        <v>42767</v>
      </c>
      <c r="BW3" s="164"/>
      <c r="BX3" s="164"/>
      <c r="BY3" s="164"/>
      <c r="BZ3" s="164"/>
      <c r="CA3" s="164"/>
      <c r="CB3" s="164"/>
      <c r="CC3" s="165"/>
      <c r="CD3" s="160">
        <v>42795</v>
      </c>
      <c r="CE3" s="161"/>
      <c r="CF3" s="161"/>
      <c r="CG3" s="161"/>
      <c r="CH3" s="161"/>
      <c r="CI3" s="161"/>
      <c r="CJ3" s="161"/>
      <c r="CK3" s="162"/>
      <c r="CL3" s="160">
        <v>42826</v>
      </c>
      <c r="CM3" s="161"/>
      <c r="CN3" s="161"/>
      <c r="CO3" s="161"/>
      <c r="CP3" s="161"/>
      <c r="CQ3" s="161"/>
      <c r="CR3" s="161"/>
      <c r="CS3" s="162"/>
      <c r="CT3" s="160">
        <v>42856</v>
      </c>
      <c r="CU3" s="161"/>
      <c r="CV3" s="161"/>
      <c r="CW3" s="161"/>
      <c r="CX3" s="161"/>
      <c r="CY3" s="161"/>
      <c r="CZ3" s="161"/>
      <c r="DA3" s="162"/>
      <c r="DB3" s="184">
        <v>42887</v>
      </c>
      <c r="DC3" s="185"/>
      <c r="DD3" s="185"/>
      <c r="DE3" s="185"/>
      <c r="DF3" s="185"/>
      <c r="DG3" s="44"/>
      <c r="DH3" s="44"/>
      <c r="DI3" s="44"/>
      <c r="DJ3" s="155" t="s">
        <v>47</v>
      </c>
      <c r="DK3" s="156"/>
      <c r="DL3" s="156"/>
      <c r="DM3" s="156"/>
      <c r="DN3" s="156"/>
      <c r="DO3" s="156"/>
      <c r="DP3" s="156"/>
      <c r="DQ3" s="157"/>
      <c r="DR3" s="186" t="s">
        <v>48</v>
      </c>
      <c r="DS3" s="187"/>
      <c r="DT3" s="187"/>
      <c r="DU3" s="187"/>
      <c r="DV3" s="187"/>
      <c r="DW3" s="187"/>
      <c r="DX3" s="187"/>
      <c r="DY3" s="188"/>
      <c r="DZ3" s="167">
        <v>42979</v>
      </c>
      <c r="EA3" s="191"/>
      <c r="EB3" s="191"/>
      <c r="EC3" s="191"/>
      <c r="ED3" s="191"/>
      <c r="EE3" s="191"/>
      <c r="EF3" s="191"/>
      <c r="EG3" s="191"/>
      <c r="EH3" s="178">
        <v>43009</v>
      </c>
      <c r="EI3" s="179"/>
      <c r="EJ3" s="179"/>
      <c r="EK3" s="179"/>
      <c r="EL3" s="179"/>
      <c r="EM3" s="179"/>
      <c r="EN3" s="179"/>
      <c r="EO3" s="180"/>
      <c r="EP3" s="167">
        <v>43040</v>
      </c>
      <c r="EQ3" s="168"/>
      <c r="ER3" s="168"/>
      <c r="ES3" s="168"/>
      <c r="ET3" s="168"/>
      <c r="EU3" s="168"/>
      <c r="EV3" s="168"/>
      <c r="EW3" s="168"/>
      <c r="EX3" s="150">
        <v>43070</v>
      </c>
      <c r="EY3" s="151"/>
      <c r="EZ3" s="151"/>
      <c r="FA3" s="151"/>
      <c r="FB3" s="151"/>
      <c r="FC3" s="151"/>
      <c r="FD3" s="151"/>
      <c r="FE3" s="151"/>
    </row>
    <row r="4" spans="1:161" ht="36" customHeight="1" x14ac:dyDescent="0.35">
      <c r="A4" s="173" t="s">
        <v>0</v>
      </c>
      <c r="B4" s="148" t="s">
        <v>1</v>
      </c>
      <c r="C4" s="148" t="s">
        <v>2</v>
      </c>
      <c r="D4" s="148" t="s">
        <v>1</v>
      </c>
      <c r="E4" s="148" t="s">
        <v>1</v>
      </c>
      <c r="F4" s="148" t="s">
        <v>2</v>
      </c>
      <c r="G4" s="148" t="s">
        <v>1</v>
      </c>
      <c r="H4" s="148" t="s">
        <v>2</v>
      </c>
      <c r="I4" s="148" t="s">
        <v>1</v>
      </c>
      <c r="J4" s="148" t="s">
        <v>2</v>
      </c>
      <c r="K4" s="148" t="s">
        <v>1</v>
      </c>
      <c r="L4" s="148" t="s">
        <v>2</v>
      </c>
      <c r="M4" s="148" t="s">
        <v>1</v>
      </c>
      <c r="N4" s="148" t="s">
        <v>2</v>
      </c>
      <c r="O4" s="148" t="s">
        <v>1</v>
      </c>
      <c r="P4" s="148" t="s">
        <v>2</v>
      </c>
      <c r="Q4" s="148" t="s">
        <v>1</v>
      </c>
      <c r="R4" s="148" t="s">
        <v>2</v>
      </c>
      <c r="S4" s="148" t="s">
        <v>1</v>
      </c>
      <c r="T4" s="148" t="s">
        <v>2</v>
      </c>
      <c r="U4" s="148" t="s">
        <v>1</v>
      </c>
      <c r="V4" s="148" t="s">
        <v>2</v>
      </c>
      <c r="W4" s="148" t="s">
        <v>1</v>
      </c>
      <c r="X4" s="148" t="s">
        <v>2</v>
      </c>
      <c r="Y4" s="148" t="s">
        <v>1</v>
      </c>
      <c r="Z4" s="148" t="s">
        <v>2</v>
      </c>
      <c r="AA4" s="148" t="s">
        <v>1</v>
      </c>
      <c r="AB4" s="148" t="s">
        <v>2</v>
      </c>
      <c r="AC4" s="148" t="s">
        <v>1</v>
      </c>
      <c r="AD4" s="148" t="s">
        <v>2</v>
      </c>
      <c r="AE4" s="148" t="s">
        <v>1</v>
      </c>
      <c r="AF4" s="148" t="s">
        <v>2</v>
      </c>
      <c r="AG4" s="148" t="s">
        <v>1</v>
      </c>
      <c r="AH4" s="148" t="s">
        <v>2</v>
      </c>
      <c r="AI4" s="148" t="s">
        <v>1</v>
      </c>
      <c r="AJ4" s="148" t="s">
        <v>2</v>
      </c>
      <c r="AK4" s="148" t="s">
        <v>1</v>
      </c>
      <c r="AL4" s="148" t="s">
        <v>2</v>
      </c>
      <c r="AM4" s="148" t="s">
        <v>1</v>
      </c>
      <c r="AN4" s="148" t="s">
        <v>2</v>
      </c>
      <c r="AO4" s="148" t="s">
        <v>1</v>
      </c>
      <c r="AP4" s="148" t="s">
        <v>2</v>
      </c>
      <c r="AQ4" s="148" t="s">
        <v>1</v>
      </c>
      <c r="AR4" s="148" t="s">
        <v>2</v>
      </c>
      <c r="AS4" s="148" t="s">
        <v>1</v>
      </c>
      <c r="AT4" s="148" t="s">
        <v>2</v>
      </c>
      <c r="AU4" s="148" t="s">
        <v>1</v>
      </c>
      <c r="AV4" s="148" t="s">
        <v>2</v>
      </c>
      <c r="AW4" s="148" t="s">
        <v>40</v>
      </c>
      <c r="AX4" s="148" t="s">
        <v>1</v>
      </c>
      <c r="AY4" s="148" t="s">
        <v>2</v>
      </c>
      <c r="AZ4" s="148" t="s">
        <v>1</v>
      </c>
      <c r="BA4" s="148" t="s">
        <v>2</v>
      </c>
      <c r="BB4" s="148" t="s">
        <v>37</v>
      </c>
      <c r="BC4" s="148" t="s">
        <v>38</v>
      </c>
      <c r="BD4" s="148" t="s">
        <v>39</v>
      </c>
      <c r="BE4" s="148" t="s">
        <v>40</v>
      </c>
      <c r="BF4" s="148" t="s">
        <v>1</v>
      </c>
      <c r="BG4" s="148" t="s">
        <v>2</v>
      </c>
      <c r="BH4" s="148" t="s">
        <v>1</v>
      </c>
      <c r="BI4" s="148" t="s">
        <v>2</v>
      </c>
      <c r="BJ4" s="148" t="s">
        <v>37</v>
      </c>
      <c r="BK4" s="148" t="s">
        <v>38</v>
      </c>
      <c r="BL4" s="148" t="s">
        <v>39</v>
      </c>
      <c r="BM4" s="148" t="s">
        <v>40</v>
      </c>
      <c r="BN4" s="166" t="s">
        <v>1</v>
      </c>
      <c r="BO4" s="166" t="s">
        <v>2</v>
      </c>
      <c r="BP4" s="166" t="s">
        <v>1</v>
      </c>
      <c r="BQ4" s="166" t="s">
        <v>2</v>
      </c>
      <c r="BR4" s="166" t="s">
        <v>37</v>
      </c>
      <c r="BS4" s="166" t="s">
        <v>38</v>
      </c>
      <c r="BT4" s="166" t="s">
        <v>39</v>
      </c>
      <c r="BU4" s="166" t="s">
        <v>40</v>
      </c>
      <c r="BV4" s="148" t="s">
        <v>1</v>
      </c>
      <c r="BW4" s="148" t="s">
        <v>2</v>
      </c>
      <c r="BX4" s="148" t="s">
        <v>1</v>
      </c>
      <c r="BY4" s="148" t="s">
        <v>2</v>
      </c>
      <c r="BZ4" s="148" t="s">
        <v>37</v>
      </c>
      <c r="CA4" s="148" t="s">
        <v>38</v>
      </c>
      <c r="CB4" s="148" t="s">
        <v>39</v>
      </c>
      <c r="CC4" s="148" t="s">
        <v>40</v>
      </c>
      <c r="CD4" s="148" t="s">
        <v>1</v>
      </c>
      <c r="CE4" s="148" t="s">
        <v>2</v>
      </c>
      <c r="CF4" s="148" t="s">
        <v>1</v>
      </c>
      <c r="CG4" s="148" t="s">
        <v>2</v>
      </c>
      <c r="CH4" s="148" t="s">
        <v>37</v>
      </c>
      <c r="CI4" s="148" t="s">
        <v>38</v>
      </c>
      <c r="CJ4" s="148" t="s">
        <v>39</v>
      </c>
      <c r="CK4" s="148" t="s">
        <v>40</v>
      </c>
      <c r="CL4" s="148" t="s">
        <v>1</v>
      </c>
      <c r="CM4" s="148" t="s">
        <v>2</v>
      </c>
      <c r="CN4" s="148" t="s">
        <v>1</v>
      </c>
      <c r="CO4" s="148" t="s">
        <v>2</v>
      </c>
      <c r="CP4" s="148" t="s">
        <v>37</v>
      </c>
      <c r="CQ4" s="148" t="s">
        <v>38</v>
      </c>
      <c r="CR4" s="148" t="s">
        <v>39</v>
      </c>
      <c r="CS4" s="148" t="s">
        <v>40</v>
      </c>
      <c r="CT4" s="158" t="s">
        <v>1</v>
      </c>
      <c r="CU4" s="158" t="s">
        <v>2</v>
      </c>
      <c r="CV4" s="158" t="s">
        <v>1</v>
      </c>
      <c r="CW4" s="158" t="s">
        <v>2</v>
      </c>
      <c r="CX4" s="158" t="s">
        <v>37</v>
      </c>
      <c r="CY4" s="158" t="s">
        <v>38</v>
      </c>
      <c r="CZ4" s="158" t="s">
        <v>39</v>
      </c>
      <c r="DA4" s="158" t="s">
        <v>40</v>
      </c>
      <c r="DB4" s="148" t="s">
        <v>1</v>
      </c>
      <c r="DC4" s="148" t="s">
        <v>2</v>
      </c>
      <c r="DD4" s="148" t="s">
        <v>1</v>
      </c>
      <c r="DE4" s="148" t="s">
        <v>2</v>
      </c>
      <c r="DF4" s="148" t="s">
        <v>37</v>
      </c>
      <c r="DG4" s="148" t="s">
        <v>38</v>
      </c>
      <c r="DH4" s="148" t="s">
        <v>39</v>
      </c>
      <c r="DI4" s="148" t="s">
        <v>40</v>
      </c>
      <c r="DJ4" s="149" t="s">
        <v>1</v>
      </c>
      <c r="DK4" s="149" t="s">
        <v>2</v>
      </c>
      <c r="DL4" s="149" t="s">
        <v>1</v>
      </c>
      <c r="DM4" s="149" t="s">
        <v>2</v>
      </c>
      <c r="DN4" s="149" t="s">
        <v>37</v>
      </c>
      <c r="DO4" s="152" t="s">
        <v>38</v>
      </c>
      <c r="DP4" s="152" t="s">
        <v>39</v>
      </c>
      <c r="DQ4" s="152" t="s">
        <v>40</v>
      </c>
      <c r="DR4" s="154" t="s">
        <v>1</v>
      </c>
      <c r="DS4" s="154" t="s">
        <v>2</v>
      </c>
      <c r="DT4" s="154" t="s">
        <v>1</v>
      </c>
      <c r="DU4" s="154" t="s">
        <v>2</v>
      </c>
      <c r="DV4" s="154" t="s">
        <v>37</v>
      </c>
      <c r="DW4" s="153" t="s">
        <v>38</v>
      </c>
      <c r="DX4" s="153" t="s">
        <v>39</v>
      </c>
      <c r="DY4" s="153" t="s">
        <v>40</v>
      </c>
      <c r="DZ4" s="183" t="s">
        <v>1</v>
      </c>
      <c r="EA4" s="183" t="s">
        <v>2</v>
      </c>
      <c r="EB4" s="183" t="s">
        <v>1</v>
      </c>
      <c r="EC4" s="183" t="s">
        <v>2</v>
      </c>
      <c r="ED4" s="183" t="s">
        <v>37</v>
      </c>
      <c r="EE4" s="190" t="s">
        <v>38</v>
      </c>
      <c r="EF4" s="190" t="s">
        <v>39</v>
      </c>
      <c r="EG4" s="190" t="s">
        <v>40</v>
      </c>
      <c r="EH4" s="182" t="s">
        <v>1</v>
      </c>
      <c r="EI4" s="182" t="s">
        <v>2</v>
      </c>
      <c r="EJ4" s="182" t="s">
        <v>1</v>
      </c>
      <c r="EK4" s="182" t="s">
        <v>2</v>
      </c>
      <c r="EL4" s="182" t="s">
        <v>37</v>
      </c>
      <c r="EM4" s="182" t="s">
        <v>38</v>
      </c>
      <c r="EN4" s="182" t="s">
        <v>39</v>
      </c>
      <c r="EO4" s="182" t="s">
        <v>40</v>
      </c>
      <c r="EP4" s="166" t="s">
        <v>1</v>
      </c>
      <c r="EQ4" s="166" t="s">
        <v>2</v>
      </c>
      <c r="ER4" s="166" t="s">
        <v>1</v>
      </c>
      <c r="ES4" s="166" t="s">
        <v>2</v>
      </c>
      <c r="ET4" s="166" t="s">
        <v>37</v>
      </c>
      <c r="EU4" s="166" t="s">
        <v>38</v>
      </c>
      <c r="EV4" s="80" t="s">
        <v>39</v>
      </c>
      <c r="EW4" s="80" t="s">
        <v>40</v>
      </c>
      <c r="EX4" s="147" t="s">
        <v>1</v>
      </c>
      <c r="EY4" s="147" t="s">
        <v>2</v>
      </c>
      <c r="EZ4" s="147" t="s">
        <v>1</v>
      </c>
      <c r="FA4" s="147" t="s">
        <v>2</v>
      </c>
      <c r="FB4" s="147" t="s">
        <v>37</v>
      </c>
      <c r="FC4" s="148" t="s">
        <v>38</v>
      </c>
      <c r="FD4" s="148" t="s">
        <v>39</v>
      </c>
      <c r="FE4" s="148" t="s">
        <v>40</v>
      </c>
    </row>
    <row r="5" spans="1:161" ht="15" customHeight="1" x14ac:dyDescent="0.35">
      <c r="A5" s="174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59"/>
      <c r="CU5" s="159"/>
      <c r="CV5" s="159"/>
      <c r="CW5" s="159"/>
      <c r="CX5" s="159"/>
      <c r="CY5" s="159"/>
      <c r="CZ5" s="159"/>
      <c r="DA5" s="159"/>
      <c r="DB5" s="149"/>
      <c r="DC5" s="149"/>
      <c r="DD5" s="149"/>
      <c r="DE5" s="149"/>
      <c r="DF5" s="149"/>
      <c r="DG5" s="149"/>
      <c r="DH5" s="149"/>
      <c r="DI5" s="149"/>
      <c r="DJ5" s="147"/>
      <c r="DK5" s="147"/>
      <c r="DL5" s="147"/>
      <c r="DM5" s="147"/>
      <c r="DN5" s="147"/>
      <c r="DO5" s="149"/>
      <c r="DP5" s="149"/>
      <c r="DQ5" s="149"/>
      <c r="DR5" s="189"/>
      <c r="DS5" s="189"/>
      <c r="DT5" s="189"/>
      <c r="DU5" s="189"/>
      <c r="DV5" s="189"/>
      <c r="DW5" s="154"/>
      <c r="DX5" s="154"/>
      <c r="DY5" s="154"/>
      <c r="DZ5" s="192"/>
      <c r="EA5" s="192"/>
      <c r="EB5" s="192"/>
      <c r="EC5" s="192"/>
      <c r="ED5" s="192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49"/>
      <c r="EQ5" s="149"/>
      <c r="ER5" s="149"/>
      <c r="ES5" s="149"/>
      <c r="ET5" s="149"/>
      <c r="EU5" s="149"/>
      <c r="EV5" s="79"/>
      <c r="EW5" s="79"/>
      <c r="EX5" s="147"/>
      <c r="EY5" s="147"/>
      <c r="EZ5" s="147"/>
      <c r="FA5" s="147"/>
      <c r="FB5" s="147"/>
      <c r="FC5" s="149"/>
      <c r="FD5" s="149"/>
      <c r="FE5" s="149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198" t="s">
        <v>49</v>
      </c>
      <c r="C1" s="198"/>
      <c r="D1" s="198"/>
      <c r="E1" s="198"/>
      <c r="F1" s="198" t="s">
        <v>50</v>
      </c>
      <c r="G1" s="198"/>
      <c r="H1" s="198"/>
      <c r="I1" s="198"/>
      <c r="J1" s="193" t="s">
        <v>49</v>
      </c>
      <c r="K1" s="194"/>
      <c r="L1" s="193" t="s">
        <v>50</v>
      </c>
      <c r="M1" s="194"/>
    </row>
    <row r="2" spans="1:13" ht="18.75" customHeight="1" x14ac:dyDescent="0.35">
      <c r="A2" s="195" t="s">
        <v>0</v>
      </c>
      <c r="B2" s="197" t="s">
        <v>52</v>
      </c>
      <c r="C2" s="197"/>
      <c r="D2" s="197" t="s">
        <v>39</v>
      </c>
      <c r="E2" s="197"/>
      <c r="F2" s="197" t="s">
        <v>52</v>
      </c>
      <c r="G2" s="197"/>
      <c r="H2" s="197" t="s">
        <v>39</v>
      </c>
      <c r="I2" s="197"/>
      <c r="J2" s="197" t="s">
        <v>55</v>
      </c>
      <c r="K2" s="197" t="s">
        <v>2</v>
      </c>
      <c r="L2" s="197" t="s">
        <v>55</v>
      </c>
      <c r="M2" s="197" t="s">
        <v>2</v>
      </c>
    </row>
    <row r="3" spans="1:13" ht="111" x14ac:dyDescent="0.35">
      <c r="A3" s="196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197"/>
      <c r="K3" s="197"/>
      <c r="L3" s="197"/>
      <c r="M3" s="197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207" t="s">
        <v>94</v>
      </c>
      <c r="K1" s="208"/>
      <c r="L1" s="208"/>
      <c r="M1" s="209"/>
      <c r="N1" s="207" t="s">
        <v>51</v>
      </c>
      <c r="O1" s="208"/>
      <c r="P1" s="208"/>
      <c r="Q1" s="208"/>
      <c r="R1" s="208"/>
      <c r="S1" s="209"/>
      <c r="T1" s="202" t="s">
        <v>49</v>
      </c>
      <c r="U1" s="210"/>
      <c r="V1" s="202" t="s">
        <v>50</v>
      </c>
      <c r="W1" s="210"/>
      <c r="X1" s="205" t="s">
        <v>94</v>
      </c>
      <c r="Y1" s="206"/>
    </row>
    <row r="2" spans="1:25" ht="18.75" customHeight="1" x14ac:dyDescent="0.35">
      <c r="A2" s="212" t="s">
        <v>0</v>
      </c>
      <c r="B2" s="201" t="s">
        <v>52</v>
      </c>
      <c r="C2" s="201"/>
      <c r="D2" s="201" t="s">
        <v>39</v>
      </c>
      <c r="E2" s="201"/>
      <c r="F2" s="201" t="s">
        <v>52</v>
      </c>
      <c r="G2" s="201"/>
      <c r="H2" s="201" t="s">
        <v>39</v>
      </c>
      <c r="I2" s="201"/>
      <c r="J2" s="202" t="s">
        <v>95</v>
      </c>
      <c r="K2" s="203"/>
      <c r="L2" s="202" t="s">
        <v>53</v>
      </c>
      <c r="M2" s="203"/>
      <c r="N2" s="199" t="s">
        <v>37</v>
      </c>
      <c r="O2" s="199" t="s">
        <v>38</v>
      </c>
      <c r="P2" s="199" t="s">
        <v>39</v>
      </c>
      <c r="Q2" s="199" t="s">
        <v>54</v>
      </c>
      <c r="R2" s="199" t="s">
        <v>53</v>
      </c>
      <c r="S2" s="199" t="s">
        <v>40</v>
      </c>
      <c r="T2" s="201" t="s">
        <v>55</v>
      </c>
      <c r="U2" s="201" t="s">
        <v>2</v>
      </c>
      <c r="V2" s="201" t="s">
        <v>55</v>
      </c>
      <c r="W2" s="201" t="s">
        <v>2</v>
      </c>
      <c r="X2" s="199" t="s">
        <v>96</v>
      </c>
      <c r="Y2" s="199" t="s">
        <v>97</v>
      </c>
    </row>
    <row r="3" spans="1:25" ht="111" x14ac:dyDescent="0.35">
      <c r="A3" s="213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0"/>
      <c r="O3" s="200"/>
      <c r="P3" s="200"/>
      <c r="Q3" s="200"/>
      <c r="R3" s="200"/>
      <c r="S3" s="200"/>
      <c r="T3" s="201"/>
      <c r="U3" s="201"/>
      <c r="V3" s="201"/>
      <c r="W3" s="201"/>
      <c r="X3" s="211"/>
      <c r="Y3" s="211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7">
        <v>43831</v>
      </c>
      <c r="N1" s="127">
        <v>43862</v>
      </c>
      <c r="O1" s="127">
        <v>43891</v>
      </c>
      <c r="P1" s="127">
        <v>43922</v>
      </c>
      <c r="Q1" s="127">
        <v>43952</v>
      </c>
      <c r="R1" s="127">
        <v>43983</v>
      </c>
      <c r="S1" s="127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8">
        <v>830</v>
      </c>
      <c r="N2" s="128">
        <v>726</v>
      </c>
      <c r="O2" s="128">
        <v>664</v>
      </c>
      <c r="P2" s="128">
        <v>395</v>
      </c>
      <c r="Q2" s="128">
        <v>161</v>
      </c>
      <c r="R2" s="128">
        <v>571</v>
      </c>
      <c r="S2" s="130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8">
        <v>779</v>
      </c>
      <c r="N3" s="128">
        <v>699</v>
      </c>
      <c r="O3" s="128">
        <v>674</v>
      </c>
      <c r="P3" s="128">
        <v>589</v>
      </c>
      <c r="Q3" s="128">
        <v>232</v>
      </c>
      <c r="R3" s="128">
        <v>577</v>
      </c>
      <c r="S3" s="130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8">
        <v>1021</v>
      </c>
      <c r="N4" s="128">
        <v>1012</v>
      </c>
      <c r="O4" s="128">
        <v>856</v>
      </c>
      <c r="P4" s="128">
        <v>471</v>
      </c>
      <c r="Q4" s="128">
        <v>167</v>
      </c>
      <c r="R4" s="128">
        <v>621</v>
      </c>
      <c r="S4" s="130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8">
        <v>227</v>
      </c>
      <c r="N5" s="128">
        <v>221</v>
      </c>
      <c r="O5" s="128">
        <v>205</v>
      </c>
      <c r="P5" s="128">
        <v>132</v>
      </c>
      <c r="Q5" s="128">
        <v>74</v>
      </c>
      <c r="R5" s="128">
        <v>179</v>
      </c>
      <c r="S5" s="130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8">
        <v>595</v>
      </c>
      <c r="N6" s="128">
        <v>554</v>
      </c>
      <c r="O6" s="128">
        <v>405</v>
      </c>
      <c r="P6" s="128">
        <v>218</v>
      </c>
      <c r="Q6" s="128">
        <v>144</v>
      </c>
      <c r="R6" s="128">
        <v>250</v>
      </c>
      <c r="S6" s="130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8">
        <v>682</v>
      </c>
      <c r="N7" s="128">
        <v>638</v>
      </c>
      <c r="O7" s="128">
        <v>531</v>
      </c>
      <c r="P7" s="128">
        <v>198</v>
      </c>
      <c r="Q7" s="128">
        <v>141</v>
      </c>
      <c r="R7" s="128">
        <v>462</v>
      </c>
      <c r="S7" s="131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8">
        <v>673</v>
      </c>
      <c r="N8" s="128">
        <v>613</v>
      </c>
      <c r="O8" s="128">
        <v>588</v>
      </c>
      <c r="P8" s="128">
        <v>383</v>
      </c>
      <c r="Q8" s="128">
        <v>200</v>
      </c>
      <c r="R8" s="128">
        <v>349</v>
      </c>
      <c r="S8" s="130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8">
        <v>782</v>
      </c>
      <c r="N9" s="128">
        <v>725</v>
      </c>
      <c r="O9" s="128">
        <v>646</v>
      </c>
      <c r="P9" s="128">
        <v>373</v>
      </c>
      <c r="Q9" s="128">
        <v>202</v>
      </c>
      <c r="R9" s="128">
        <v>619</v>
      </c>
      <c r="S9" s="130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15</v>
      </c>
      <c r="R10" s="128">
        <v>0</v>
      </c>
      <c r="S10" s="130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8">
        <v>851</v>
      </c>
      <c r="N11" s="128">
        <v>748</v>
      </c>
      <c r="O11" s="128">
        <v>695</v>
      </c>
      <c r="P11" s="128">
        <v>448</v>
      </c>
      <c r="Q11" s="128">
        <v>219</v>
      </c>
      <c r="R11" s="128">
        <v>537</v>
      </c>
      <c r="S11" s="130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8">
        <v>839</v>
      </c>
      <c r="N12" s="128">
        <v>749</v>
      </c>
      <c r="O12" s="128">
        <v>405</v>
      </c>
      <c r="P12" s="128">
        <v>0</v>
      </c>
      <c r="Q12" s="128">
        <v>41</v>
      </c>
      <c r="R12" s="128">
        <v>0</v>
      </c>
      <c r="S12" s="131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8">
        <v>808</v>
      </c>
      <c r="N13" s="128">
        <v>763</v>
      </c>
      <c r="O13" s="128">
        <v>706</v>
      </c>
      <c r="P13" s="128">
        <v>442</v>
      </c>
      <c r="Q13" s="128">
        <v>225</v>
      </c>
      <c r="R13" s="128">
        <v>551</v>
      </c>
      <c r="S13" s="130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8">
        <v>519</v>
      </c>
      <c r="N14" s="128">
        <v>490</v>
      </c>
      <c r="O14" s="128">
        <v>352</v>
      </c>
      <c r="P14" s="128">
        <v>179</v>
      </c>
      <c r="Q14" s="128">
        <v>132</v>
      </c>
      <c r="R14" s="128">
        <v>363</v>
      </c>
      <c r="S14" s="130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8">
        <v>832</v>
      </c>
      <c r="N15" s="128">
        <v>798</v>
      </c>
      <c r="O15" s="128">
        <v>513</v>
      </c>
      <c r="P15" s="128">
        <v>232</v>
      </c>
      <c r="Q15" s="128">
        <v>155</v>
      </c>
      <c r="R15" s="128">
        <v>536</v>
      </c>
      <c r="S15" s="130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8">
        <v>891</v>
      </c>
      <c r="N16" s="128">
        <v>826</v>
      </c>
      <c r="O16" s="128">
        <v>885</v>
      </c>
      <c r="P16" s="128">
        <v>566</v>
      </c>
      <c r="Q16" s="128">
        <v>283</v>
      </c>
      <c r="R16" s="128">
        <v>742</v>
      </c>
      <c r="S16" s="130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8">
        <v>529</v>
      </c>
      <c r="N17" s="128">
        <v>481</v>
      </c>
      <c r="O17" s="128">
        <v>359</v>
      </c>
      <c r="P17" s="128">
        <v>237</v>
      </c>
      <c r="Q17" s="128">
        <v>136</v>
      </c>
      <c r="R17" s="128">
        <v>461</v>
      </c>
      <c r="S17" s="130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8">
        <v>94</v>
      </c>
      <c r="N18" s="128">
        <v>101</v>
      </c>
      <c r="O18" s="128">
        <v>55</v>
      </c>
      <c r="P18" s="128">
        <v>0</v>
      </c>
      <c r="Q18" s="128">
        <v>16</v>
      </c>
      <c r="R18" s="128">
        <v>0</v>
      </c>
      <c r="S18" s="130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8">
        <v>726</v>
      </c>
      <c r="N19" s="128">
        <v>764</v>
      </c>
      <c r="O19" s="128">
        <v>709</v>
      </c>
      <c r="P19" s="128">
        <v>308</v>
      </c>
      <c r="Q19" s="128">
        <v>107</v>
      </c>
      <c r="R19" s="128">
        <v>287</v>
      </c>
      <c r="S19" s="131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8">
        <v>325</v>
      </c>
      <c r="N20" s="128">
        <v>330</v>
      </c>
      <c r="O20" s="128">
        <v>381</v>
      </c>
      <c r="P20" s="128">
        <v>367</v>
      </c>
      <c r="Q20" s="128">
        <v>150</v>
      </c>
      <c r="R20" s="128">
        <v>382</v>
      </c>
      <c r="S20" s="130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8">
        <v>909</v>
      </c>
      <c r="N21" s="128">
        <v>866</v>
      </c>
      <c r="O21" s="128">
        <v>803</v>
      </c>
      <c r="P21" s="128">
        <v>428</v>
      </c>
      <c r="Q21" s="128">
        <v>214</v>
      </c>
      <c r="R21" s="128">
        <v>608</v>
      </c>
      <c r="S21" s="130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8">
        <v>967</v>
      </c>
      <c r="N22" s="128">
        <v>929</v>
      </c>
      <c r="O22" s="128">
        <v>832</v>
      </c>
      <c r="P22" s="128">
        <v>336</v>
      </c>
      <c r="Q22" s="128">
        <v>145</v>
      </c>
      <c r="R22" s="128">
        <v>514</v>
      </c>
      <c r="S22" s="130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8">
        <v>855</v>
      </c>
      <c r="N23" s="128">
        <v>779</v>
      </c>
      <c r="O23" s="128">
        <v>746</v>
      </c>
      <c r="P23" s="128">
        <v>406</v>
      </c>
      <c r="Q23" s="128">
        <v>44</v>
      </c>
      <c r="R23" s="128">
        <v>493</v>
      </c>
      <c r="S23" s="130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8">
        <v>461</v>
      </c>
      <c r="N24" s="128">
        <v>388</v>
      </c>
      <c r="O24" s="128">
        <v>247</v>
      </c>
      <c r="P24" s="128">
        <v>147</v>
      </c>
      <c r="Q24" s="128">
        <v>113</v>
      </c>
      <c r="R24" s="128">
        <v>274</v>
      </c>
      <c r="S24" s="130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8">
        <v>632</v>
      </c>
      <c r="N25" s="128">
        <v>580</v>
      </c>
      <c r="O25" s="128">
        <v>450</v>
      </c>
      <c r="P25" s="128">
        <v>355</v>
      </c>
      <c r="Q25" s="128">
        <v>176</v>
      </c>
      <c r="R25" s="128">
        <v>416</v>
      </c>
      <c r="S25" s="130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10</v>
      </c>
      <c r="R26" s="128">
        <v>0</v>
      </c>
      <c r="S26" s="130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8">
        <v>729</v>
      </c>
      <c r="N27" s="128">
        <v>671</v>
      </c>
      <c r="O27" s="128">
        <v>522</v>
      </c>
      <c r="P27" s="128">
        <v>314</v>
      </c>
      <c r="Q27" s="128">
        <v>93</v>
      </c>
      <c r="R27" s="128">
        <v>486</v>
      </c>
      <c r="S27" s="130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8">
        <v>665</v>
      </c>
      <c r="N28" s="128">
        <v>613</v>
      </c>
      <c r="O28" s="128">
        <v>571</v>
      </c>
      <c r="P28" s="128">
        <v>180</v>
      </c>
      <c r="Q28" s="128">
        <v>121</v>
      </c>
      <c r="R28" s="128">
        <v>368</v>
      </c>
      <c r="S28" s="130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8">
        <v>343</v>
      </c>
      <c r="N29" s="128">
        <v>291</v>
      </c>
      <c r="O29" s="128">
        <v>277</v>
      </c>
      <c r="P29" s="128">
        <v>359</v>
      </c>
      <c r="Q29" s="128">
        <v>138</v>
      </c>
      <c r="R29" s="128">
        <v>351</v>
      </c>
      <c r="S29" s="131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8">
        <v>374</v>
      </c>
      <c r="N30" s="128">
        <v>411</v>
      </c>
      <c r="O30" s="128">
        <v>350</v>
      </c>
      <c r="P30" s="128">
        <v>362</v>
      </c>
      <c r="Q30" s="128">
        <v>101</v>
      </c>
      <c r="R30" s="128">
        <v>237</v>
      </c>
      <c r="S30" s="132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8">
        <v>658</v>
      </c>
      <c r="N31" s="128">
        <v>613</v>
      </c>
      <c r="O31" s="128">
        <v>580</v>
      </c>
      <c r="P31" s="128">
        <v>525</v>
      </c>
      <c r="Q31" s="128">
        <v>165</v>
      </c>
      <c r="R31" s="128">
        <v>409</v>
      </c>
      <c r="S31" s="130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8">
        <v>208</v>
      </c>
      <c r="N32" s="128">
        <v>185</v>
      </c>
      <c r="O32" s="128">
        <v>199</v>
      </c>
      <c r="P32" s="128">
        <v>177</v>
      </c>
      <c r="Q32" s="128">
        <v>62</v>
      </c>
      <c r="R32" s="128">
        <v>145</v>
      </c>
      <c r="S32" s="129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8">
        <v>35</v>
      </c>
      <c r="N33" s="128">
        <v>44</v>
      </c>
      <c r="O33" s="128">
        <v>42</v>
      </c>
      <c r="P33" s="128">
        <v>10</v>
      </c>
      <c r="Q33" s="128">
        <v>1</v>
      </c>
      <c r="R33" s="128">
        <v>1</v>
      </c>
      <c r="S33" s="130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1</v>
      </c>
      <c r="R34" s="128">
        <v>0</v>
      </c>
      <c r="S34" s="130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4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8">
        <v>37</v>
      </c>
      <c r="N35" s="128">
        <v>48</v>
      </c>
      <c r="O35" s="128">
        <v>19</v>
      </c>
      <c r="P35" s="128">
        <v>7</v>
      </c>
      <c r="Q35" s="128">
        <v>1</v>
      </c>
      <c r="R35" s="128">
        <v>1</v>
      </c>
      <c r="S35" s="130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4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8">
        <v>2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30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198" t="s">
        <v>49</v>
      </c>
      <c r="C1" s="198"/>
      <c r="D1" s="198"/>
      <c r="E1" s="198"/>
      <c r="F1" s="198" t="s">
        <v>50</v>
      </c>
      <c r="G1" s="198"/>
      <c r="H1" s="198"/>
      <c r="I1" s="198"/>
      <c r="J1" s="215" t="s">
        <v>49</v>
      </c>
      <c r="K1" s="194"/>
      <c r="L1" s="215" t="s">
        <v>50</v>
      </c>
      <c r="M1" s="194"/>
    </row>
    <row r="2" spans="1:13" ht="18.5" x14ac:dyDescent="0.35">
      <c r="B2" s="214" t="s">
        <v>52</v>
      </c>
      <c r="C2" s="214"/>
      <c r="D2" s="214" t="s">
        <v>39</v>
      </c>
      <c r="E2" s="214"/>
      <c r="F2" s="214" t="s">
        <v>52</v>
      </c>
      <c r="G2" s="214"/>
      <c r="H2" s="214" t="s">
        <v>39</v>
      </c>
      <c r="I2" s="214"/>
      <c r="J2" s="214" t="s">
        <v>55</v>
      </c>
      <c r="K2" s="214" t="s">
        <v>2</v>
      </c>
      <c r="L2" s="214" t="s">
        <v>55</v>
      </c>
      <c r="M2" s="214" t="s">
        <v>2</v>
      </c>
    </row>
    <row r="3" spans="1:13" s="119" customFormat="1" ht="111" x14ac:dyDescent="0.3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14"/>
      <c r="K3" s="214"/>
      <c r="L3" s="214"/>
      <c r="M3" s="214"/>
    </row>
    <row r="4" spans="1:13" x14ac:dyDescent="0.35">
      <c r="A4" s="123" t="s">
        <v>102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35">
      <c r="A5" s="123" t="s">
        <v>103</v>
      </c>
      <c r="B5" s="125">
        <v>4276.5</v>
      </c>
      <c r="C5" s="125">
        <v>4240.5</v>
      </c>
      <c r="D5" s="125">
        <v>2055</v>
      </c>
      <c r="E5" s="125">
        <v>1588.25</v>
      </c>
      <c r="F5" s="125">
        <v>3960</v>
      </c>
      <c r="G5" s="125">
        <v>4239.75</v>
      </c>
      <c r="H5" s="125">
        <v>1440</v>
      </c>
      <c r="I5" s="125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35">
      <c r="A6" s="123" t="s">
        <v>104</v>
      </c>
      <c r="B6" s="126"/>
      <c r="C6" s="126"/>
      <c r="D6" s="126"/>
      <c r="E6" s="126"/>
      <c r="F6" s="126">
        <v>4092</v>
      </c>
      <c r="G6" s="126"/>
      <c r="H6" s="126">
        <v>1488</v>
      </c>
      <c r="I6" s="126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7">
        <v>0.75</v>
      </c>
    </row>
    <row r="3" spans="2:3" x14ac:dyDescent="0.3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R31"/>
  <sheetViews>
    <sheetView tabSelected="1" topLeftCell="V1" zoomScale="80" zoomScaleNormal="80" workbookViewId="0">
      <selection activeCell="AN8" sqref="AN8"/>
    </sheetView>
  </sheetViews>
  <sheetFormatPr defaultRowHeight="14.5" x14ac:dyDescent="0.35"/>
  <cols>
    <col min="1" max="1" width="36.54296875" style="89" customWidth="1"/>
    <col min="2" max="10" width="9.6328125" customWidth="1"/>
    <col min="11" max="11" width="12.54296875" customWidth="1"/>
    <col min="12" max="21" width="9.08984375" customWidth="1"/>
    <col min="22" max="26" width="8.6328125" customWidth="1"/>
    <col min="27" max="29" width="10.6328125" customWidth="1"/>
    <col min="30" max="37" width="8.6328125" customWidth="1"/>
    <col min="38" max="39" width="10.6328125" customWidth="1"/>
    <col min="40" max="40" width="8.6328125" customWidth="1"/>
  </cols>
  <sheetData>
    <row r="1" spans="1:44" s="135" customFormat="1" ht="12" x14ac:dyDescent="0.3">
      <c r="A1" s="134"/>
      <c r="B1" s="226" t="s">
        <v>49</v>
      </c>
      <c r="C1" s="231"/>
      <c r="D1" s="231"/>
      <c r="E1" s="231"/>
      <c r="F1" s="231"/>
      <c r="G1" s="231"/>
      <c r="H1" s="231"/>
      <c r="I1" s="232"/>
      <c r="J1" s="226" t="s">
        <v>50</v>
      </c>
      <c r="K1" s="231"/>
      <c r="L1" s="231"/>
      <c r="M1" s="231"/>
      <c r="N1" s="231"/>
      <c r="O1" s="231"/>
      <c r="P1" s="231"/>
      <c r="Q1" s="232"/>
      <c r="R1" s="226" t="s">
        <v>94</v>
      </c>
      <c r="S1" s="227"/>
      <c r="T1" s="227"/>
      <c r="U1" s="223"/>
      <c r="V1" s="228" t="s">
        <v>51</v>
      </c>
      <c r="W1" s="228"/>
      <c r="X1" s="228"/>
      <c r="Y1" s="228"/>
      <c r="Z1" s="228"/>
      <c r="AA1" s="228"/>
      <c r="AB1" s="228"/>
      <c r="AC1" s="228"/>
      <c r="AD1" s="216" t="s">
        <v>49</v>
      </c>
      <c r="AE1" s="217"/>
      <c r="AF1" s="217"/>
      <c r="AG1" s="218"/>
      <c r="AH1" s="216" t="s">
        <v>50</v>
      </c>
      <c r="AI1" s="217"/>
      <c r="AJ1" s="217"/>
      <c r="AK1" s="218"/>
      <c r="AL1" s="222" t="s">
        <v>94</v>
      </c>
      <c r="AM1" s="223"/>
      <c r="AO1" s="233" t="s">
        <v>49</v>
      </c>
      <c r="AP1" s="234"/>
      <c r="AQ1" s="233" t="s">
        <v>50</v>
      </c>
      <c r="AR1" s="234"/>
    </row>
    <row r="2" spans="1:44" s="135" customFormat="1" ht="50.4" customHeight="1" x14ac:dyDescent="0.3">
      <c r="A2" s="229" t="s">
        <v>0</v>
      </c>
      <c r="B2" s="224" t="s">
        <v>52</v>
      </c>
      <c r="C2" s="224"/>
      <c r="D2" s="224" t="s">
        <v>39</v>
      </c>
      <c r="E2" s="224"/>
      <c r="F2" s="216" t="s">
        <v>100</v>
      </c>
      <c r="G2" s="218"/>
      <c r="H2" s="216" t="s">
        <v>101</v>
      </c>
      <c r="I2" s="218"/>
      <c r="J2" s="224" t="s">
        <v>52</v>
      </c>
      <c r="K2" s="224"/>
      <c r="L2" s="224" t="s">
        <v>39</v>
      </c>
      <c r="M2" s="224"/>
      <c r="N2" s="216" t="s">
        <v>100</v>
      </c>
      <c r="O2" s="218"/>
      <c r="P2" s="216" t="s">
        <v>101</v>
      </c>
      <c r="Q2" s="218"/>
      <c r="R2" s="216" t="s">
        <v>95</v>
      </c>
      <c r="S2" s="223"/>
      <c r="T2" s="216" t="s">
        <v>53</v>
      </c>
      <c r="U2" s="223"/>
      <c r="V2" s="224" t="s">
        <v>37</v>
      </c>
      <c r="W2" s="219" t="s">
        <v>38</v>
      </c>
      <c r="X2" s="219" t="s">
        <v>39</v>
      </c>
      <c r="Y2" s="219" t="s">
        <v>100</v>
      </c>
      <c r="Z2" s="219" t="s">
        <v>101</v>
      </c>
      <c r="AA2" s="219" t="s">
        <v>54</v>
      </c>
      <c r="AB2" s="219" t="s">
        <v>53</v>
      </c>
      <c r="AC2" s="219" t="s">
        <v>40</v>
      </c>
      <c r="AD2" s="224" t="s">
        <v>55</v>
      </c>
      <c r="AE2" s="224" t="s">
        <v>2</v>
      </c>
      <c r="AF2" s="219" t="s">
        <v>100</v>
      </c>
      <c r="AG2" s="219" t="s">
        <v>101</v>
      </c>
      <c r="AH2" s="224" t="s">
        <v>55</v>
      </c>
      <c r="AI2" s="224" t="s">
        <v>2</v>
      </c>
      <c r="AJ2" s="219" t="s">
        <v>100</v>
      </c>
      <c r="AK2" s="219" t="s">
        <v>101</v>
      </c>
      <c r="AL2" s="219" t="s">
        <v>96</v>
      </c>
      <c r="AM2" s="219" t="s">
        <v>97</v>
      </c>
      <c r="AO2" s="235" t="s">
        <v>55</v>
      </c>
      <c r="AP2" s="235" t="s">
        <v>2</v>
      </c>
      <c r="AQ2" s="235" t="s">
        <v>55</v>
      </c>
      <c r="AR2" s="235" t="s">
        <v>2</v>
      </c>
    </row>
    <row r="3" spans="1:44" s="135" customFormat="1" ht="50.4" customHeight="1" x14ac:dyDescent="0.3">
      <c r="A3" s="230"/>
      <c r="B3" s="136" t="s">
        <v>56</v>
      </c>
      <c r="C3" s="136" t="s">
        <v>57</v>
      </c>
      <c r="D3" s="136" t="s">
        <v>56</v>
      </c>
      <c r="E3" s="136" t="s">
        <v>57</v>
      </c>
      <c r="F3" s="136" t="s">
        <v>56</v>
      </c>
      <c r="G3" s="136" t="s">
        <v>57</v>
      </c>
      <c r="H3" s="136" t="s">
        <v>56</v>
      </c>
      <c r="I3" s="136" t="s">
        <v>57</v>
      </c>
      <c r="J3" s="136" t="s">
        <v>56</v>
      </c>
      <c r="K3" s="136" t="s">
        <v>57</v>
      </c>
      <c r="L3" s="136" t="s">
        <v>56</v>
      </c>
      <c r="M3" s="136" t="s">
        <v>57</v>
      </c>
      <c r="N3" s="136" t="s">
        <v>56</v>
      </c>
      <c r="O3" s="136" t="s">
        <v>57</v>
      </c>
      <c r="P3" s="136" t="s">
        <v>56</v>
      </c>
      <c r="Q3" s="136" t="s">
        <v>57</v>
      </c>
      <c r="R3" s="136" t="s">
        <v>56</v>
      </c>
      <c r="S3" s="136" t="s">
        <v>57</v>
      </c>
      <c r="T3" s="136" t="s">
        <v>56</v>
      </c>
      <c r="U3" s="136" t="s">
        <v>57</v>
      </c>
      <c r="V3" s="224"/>
      <c r="W3" s="221"/>
      <c r="X3" s="221"/>
      <c r="Y3" s="221"/>
      <c r="Z3" s="221"/>
      <c r="AA3" s="220"/>
      <c r="AB3" s="221"/>
      <c r="AC3" s="221"/>
      <c r="AD3" s="224"/>
      <c r="AE3" s="224"/>
      <c r="AF3" s="221"/>
      <c r="AG3" s="221"/>
      <c r="AH3" s="224"/>
      <c r="AI3" s="224"/>
      <c r="AJ3" s="221"/>
      <c r="AK3" s="221"/>
      <c r="AL3" s="225"/>
      <c r="AM3" s="225"/>
      <c r="AO3" s="235"/>
      <c r="AP3" s="235"/>
      <c r="AQ3" s="235"/>
      <c r="AR3" s="235"/>
    </row>
    <row r="4" spans="1:44" ht="17" customHeight="1" x14ac:dyDescent="0.35">
      <c r="A4" s="133" t="s">
        <v>3</v>
      </c>
      <c r="B4" s="137">
        <v>2427</v>
      </c>
      <c r="C4" s="137">
        <v>1634.5</v>
      </c>
      <c r="D4" s="137">
        <v>1461.0178571428571</v>
      </c>
      <c r="E4" s="137">
        <v>1414.75</v>
      </c>
      <c r="F4" s="137">
        <v>0</v>
      </c>
      <c r="G4" s="137">
        <v>36</v>
      </c>
      <c r="H4" s="137">
        <v>97.982142857142847</v>
      </c>
      <c r="I4" s="140">
        <v>108</v>
      </c>
      <c r="J4" s="139">
        <v>1488</v>
      </c>
      <c r="K4" s="137">
        <v>1054.5</v>
      </c>
      <c r="L4" s="137">
        <v>1023.9107142857143</v>
      </c>
      <c r="M4" s="137">
        <v>1168.83</v>
      </c>
      <c r="N4" s="137">
        <v>0</v>
      </c>
      <c r="O4" s="137">
        <v>0</v>
      </c>
      <c r="P4" s="137">
        <v>68.089285714285708</v>
      </c>
      <c r="Q4" s="137">
        <v>0</v>
      </c>
      <c r="R4" s="137">
        <v>0</v>
      </c>
      <c r="S4" s="137">
        <v>0</v>
      </c>
      <c r="T4" s="137">
        <v>0</v>
      </c>
      <c r="U4" s="137">
        <v>0</v>
      </c>
      <c r="V4" s="137">
        <v>804</v>
      </c>
      <c r="W4" s="143">
        <f t="shared" ref="W4:W31" si="0">IFERROR(SUM(C4+K4)/V4,)</f>
        <v>3.3445273631840795</v>
      </c>
      <c r="X4" s="143">
        <f t="shared" ref="X4:X31" si="1">IFERROR(SUM(E4+M4)/V4,0)</f>
        <v>3.2134079601990049</v>
      </c>
      <c r="Y4" s="143">
        <f t="shared" ref="Y4:Y31" si="2">IFERROR(SUM(G4+O4)/V4,0)</f>
        <v>4.4776119402985072E-2</v>
      </c>
      <c r="Z4" s="143">
        <f t="shared" ref="Z4:Z31" si="3">IFERROR(SUM(I4+Q4)/V4,)</f>
        <v>0.13432835820895522</v>
      </c>
      <c r="AA4" s="143">
        <f>IFERROR(SUM(S4)/V4,0)</f>
        <v>0</v>
      </c>
      <c r="AB4" s="144">
        <f>IFERROR(SUM(U4)/V4,)</f>
        <v>0</v>
      </c>
      <c r="AC4" s="145">
        <f t="shared" ref="AC4:AC31" si="4">SUM(W4:AB4)</f>
        <v>6.7370398009950243</v>
      </c>
      <c r="AD4" s="146">
        <f t="shared" ref="AD4:AD31" si="5">IFERROR((C4)/B4,0)</f>
        <v>0.6734651833539349</v>
      </c>
      <c r="AE4" s="146">
        <f t="shared" ref="AE4:AE31" si="6">IFERROR((E4/D4),0)</f>
        <v>0.9683317647921581</v>
      </c>
      <c r="AF4" s="146">
        <f t="shared" ref="AF4:AF31" si="7">IFERROR((G4/F4),0)</f>
        <v>0</v>
      </c>
      <c r="AG4" s="146">
        <f t="shared" ref="AG4:AG31" si="8">IFERROR((I4/H4),0)</f>
        <v>1.1022416621104429</v>
      </c>
      <c r="AH4" s="146">
        <f t="shared" ref="AH4:AH31" si="9">IFERROR((K4/J4),)</f>
        <v>0.70866935483870963</v>
      </c>
      <c r="AI4" s="146">
        <f t="shared" ref="AI4:AI31" si="10">IFERROR((M4/L4),0)</f>
        <v>1.1415350808350335</v>
      </c>
      <c r="AJ4" s="146">
        <f t="shared" ref="AJ4:AJ31" si="11">IFERROR((N4/O4),0)</f>
        <v>0</v>
      </c>
      <c r="AK4" s="146">
        <f t="shared" ref="AK4:AK31" si="12">IFERROR((Q4/P4),)</f>
        <v>0</v>
      </c>
      <c r="AL4" s="146">
        <f>IFERROR((S4/R4),)</f>
        <v>0</v>
      </c>
      <c r="AM4" s="146">
        <f>IFERROR((U4/T4),0)</f>
        <v>0</v>
      </c>
      <c r="AO4" s="236">
        <f t="shared" ref="AO4:AO31" si="13">IFERROR(SUM(C4+G4)/(B4+F4),0)</f>
        <v>0.68829831067161107</v>
      </c>
      <c r="AP4" s="236">
        <f t="shared" ref="AP4:AP31" si="14">IFERROR(SUM(E4+I4)/(D4+H4),0)</f>
        <v>0.97674791533034</v>
      </c>
      <c r="AQ4" s="236">
        <f t="shared" ref="AQ4:AQ31" si="15">IFERROR(SUM(K4+O4)/(J4+N4),0)</f>
        <v>0.70866935483870963</v>
      </c>
      <c r="AR4" s="236">
        <f t="shared" ref="AR4:AR31" si="16">IFERROR(SUM(M4+Q4)/(L4+P4),0)</f>
        <v>1.0703571428571428</v>
      </c>
    </row>
    <row r="5" spans="1:44" ht="17" customHeight="1" x14ac:dyDescent="0.35">
      <c r="A5" s="133" t="s">
        <v>4</v>
      </c>
      <c r="B5" s="138">
        <v>2035.1399999999999</v>
      </c>
      <c r="C5" s="138">
        <v>1612.65</v>
      </c>
      <c r="D5" s="138">
        <v>2046.3214285714287</v>
      </c>
      <c r="E5" s="138">
        <v>1696.5</v>
      </c>
      <c r="F5" s="137">
        <v>270.36</v>
      </c>
      <c r="G5" s="138">
        <v>231</v>
      </c>
      <c r="H5" s="137">
        <v>89.678571428571431</v>
      </c>
      <c r="I5" s="140">
        <v>79.5</v>
      </c>
      <c r="J5" s="139">
        <v>1860</v>
      </c>
      <c r="K5" s="139">
        <v>1624.67</v>
      </c>
      <c r="L5" s="139">
        <v>1770.6071428571429</v>
      </c>
      <c r="M5" s="139">
        <v>1367</v>
      </c>
      <c r="N5" s="139">
        <v>221.20714285714286</v>
      </c>
      <c r="O5" s="139">
        <v>144</v>
      </c>
      <c r="P5" s="137">
        <v>76.392857142857125</v>
      </c>
      <c r="Q5" s="137">
        <v>24</v>
      </c>
      <c r="R5" s="137">
        <v>0</v>
      </c>
      <c r="S5" s="139">
        <v>0</v>
      </c>
      <c r="T5" s="139">
        <v>0</v>
      </c>
      <c r="U5" s="139">
        <v>0</v>
      </c>
      <c r="V5" s="137">
        <v>927</v>
      </c>
      <c r="W5" s="143">
        <f t="shared" si="0"/>
        <v>3.4922545846817692</v>
      </c>
      <c r="X5" s="143">
        <f t="shared" si="1"/>
        <v>3.3047464940668823</v>
      </c>
      <c r="Y5" s="143">
        <f t="shared" si="2"/>
        <v>0.4045307443365696</v>
      </c>
      <c r="Z5" s="143">
        <f t="shared" si="3"/>
        <v>0.11165048543689321</v>
      </c>
      <c r="AA5" s="143">
        <f t="shared" ref="AA5:AA31" si="17">IFERROR(SUM(S5)/V5,0)</f>
        <v>0</v>
      </c>
      <c r="AB5" s="144">
        <f t="shared" ref="AB5:AB31" si="18">IFERROR(SUM(U5)/V5,)</f>
        <v>0</v>
      </c>
      <c r="AC5" s="145">
        <f t="shared" si="4"/>
        <v>7.3131823085221148</v>
      </c>
      <c r="AD5" s="146">
        <f t="shared" si="5"/>
        <v>0.79240248828090465</v>
      </c>
      <c r="AE5" s="146">
        <f t="shared" si="6"/>
        <v>0.8290486412901199</v>
      </c>
      <c r="AF5" s="146">
        <f t="shared" si="7"/>
        <v>0.85441633377718595</v>
      </c>
      <c r="AG5" s="146">
        <f t="shared" si="8"/>
        <v>0.88649940262843485</v>
      </c>
      <c r="AH5" s="146">
        <f t="shared" si="9"/>
        <v>0.8734784946236559</v>
      </c>
      <c r="AI5" s="146">
        <f t="shared" si="10"/>
        <v>0.77205155616515719</v>
      </c>
      <c r="AJ5" s="146">
        <f t="shared" si="11"/>
        <v>1.5361607142857143</v>
      </c>
      <c r="AK5" s="146">
        <f t="shared" si="12"/>
        <v>0.31416549789621329</v>
      </c>
      <c r="AL5" s="146">
        <f t="shared" ref="AL5:AL31" si="19">IFERROR((S5/R5),)</f>
        <v>0</v>
      </c>
      <c r="AM5" s="146">
        <f t="shared" ref="AM5:AM31" si="20">IFERROR((U5/T5),0)</f>
        <v>0</v>
      </c>
      <c r="AO5" s="236">
        <f t="shared" si="13"/>
        <v>0.79967469095640864</v>
      </c>
      <c r="AP5" s="236">
        <f t="shared" si="14"/>
        <v>0.8314606741573034</v>
      </c>
      <c r="AQ5" s="236">
        <f t="shared" si="15"/>
        <v>0.84982891110584857</v>
      </c>
      <c r="AR5" s="236">
        <f t="shared" si="16"/>
        <v>0.75311315646995125</v>
      </c>
    </row>
    <row r="6" spans="1:44" ht="17" customHeight="1" x14ac:dyDescent="0.35">
      <c r="A6" s="133" t="s">
        <v>5</v>
      </c>
      <c r="B6" s="137">
        <v>2399.83142857143</v>
      </c>
      <c r="C6" s="139">
        <v>1786.92</v>
      </c>
      <c r="D6" s="139">
        <v>1490.5</v>
      </c>
      <c r="E6" s="139">
        <v>1746.83</v>
      </c>
      <c r="F6" s="137">
        <v>36.668571428571425</v>
      </c>
      <c r="G6" s="139">
        <v>59</v>
      </c>
      <c r="H6" s="137">
        <v>0</v>
      </c>
      <c r="I6" s="140">
        <v>0</v>
      </c>
      <c r="J6" s="139">
        <v>1116</v>
      </c>
      <c r="K6" s="139">
        <v>1468.5</v>
      </c>
      <c r="L6" s="139">
        <v>1488</v>
      </c>
      <c r="M6" s="139">
        <v>1620</v>
      </c>
      <c r="N6" s="139">
        <v>16.474285714285713</v>
      </c>
      <c r="O6" s="139">
        <v>0</v>
      </c>
      <c r="P6" s="139">
        <v>0</v>
      </c>
      <c r="Q6" s="137">
        <v>0</v>
      </c>
      <c r="R6" s="137">
        <v>0</v>
      </c>
      <c r="S6" s="141">
        <v>0</v>
      </c>
      <c r="T6" s="139">
        <v>0</v>
      </c>
      <c r="U6" s="139">
        <v>0</v>
      </c>
      <c r="V6" s="137">
        <v>1063</v>
      </c>
      <c r="W6" s="143">
        <f t="shared" si="0"/>
        <v>3.0624835371589842</v>
      </c>
      <c r="X6" s="143">
        <f t="shared" si="1"/>
        <v>3.1672906867356536</v>
      </c>
      <c r="Y6" s="143">
        <f t="shared" si="2"/>
        <v>5.5503292568203196E-2</v>
      </c>
      <c r="Z6" s="143">
        <f t="shared" si="3"/>
        <v>0</v>
      </c>
      <c r="AA6" s="143">
        <f t="shared" si="17"/>
        <v>0</v>
      </c>
      <c r="AB6" s="144">
        <f t="shared" si="18"/>
        <v>0</v>
      </c>
      <c r="AC6" s="145">
        <f t="shared" si="4"/>
        <v>6.2852775164628412</v>
      </c>
      <c r="AD6" s="146">
        <f t="shared" si="5"/>
        <v>0.74460229944722267</v>
      </c>
      <c r="AE6" s="146">
        <f t="shared" si="6"/>
        <v>1.1719758470311976</v>
      </c>
      <c r="AF6" s="146">
        <f t="shared" si="7"/>
        <v>1.6090073242948419</v>
      </c>
      <c r="AG6" s="146">
        <f t="shared" si="8"/>
        <v>0</v>
      </c>
      <c r="AH6" s="146">
        <f t="shared" si="9"/>
        <v>1.3158602150537635</v>
      </c>
      <c r="AI6" s="146">
        <f t="shared" si="10"/>
        <v>1.0887096774193548</v>
      </c>
      <c r="AJ6" s="146">
        <f t="shared" si="11"/>
        <v>0</v>
      </c>
      <c r="AK6" s="146">
        <f t="shared" si="12"/>
        <v>0</v>
      </c>
      <c r="AL6" s="146">
        <f t="shared" si="19"/>
        <v>0</v>
      </c>
      <c r="AM6" s="146">
        <f t="shared" si="20"/>
        <v>0</v>
      </c>
      <c r="AO6" s="236">
        <f t="shared" si="13"/>
        <v>0.75761132772419415</v>
      </c>
      <c r="AP6" s="236">
        <f t="shared" si="14"/>
        <v>1.1719758470311976</v>
      </c>
      <c r="AQ6" s="236">
        <f t="shared" si="15"/>
        <v>1.2967181847080729</v>
      </c>
      <c r="AR6" s="236">
        <f t="shared" si="16"/>
        <v>1.0887096774193548</v>
      </c>
    </row>
    <row r="7" spans="1:44" ht="17" customHeight="1" x14ac:dyDescent="0.35">
      <c r="A7" s="133" t="s">
        <v>6</v>
      </c>
      <c r="B7" s="137">
        <v>1967.5</v>
      </c>
      <c r="C7" s="139">
        <v>1175.75</v>
      </c>
      <c r="D7" s="139">
        <v>1022.8571428571429</v>
      </c>
      <c r="E7" s="139">
        <v>965.5</v>
      </c>
      <c r="F7" s="137">
        <v>0</v>
      </c>
      <c r="G7" s="139">
        <v>0</v>
      </c>
      <c r="H7" s="137">
        <v>99.642857142857125</v>
      </c>
      <c r="I7" s="140">
        <v>0</v>
      </c>
      <c r="J7" s="139">
        <v>744</v>
      </c>
      <c r="K7" s="139">
        <v>767</v>
      </c>
      <c r="L7" s="139">
        <v>677.57142857142856</v>
      </c>
      <c r="M7" s="139">
        <v>769</v>
      </c>
      <c r="N7" s="139">
        <v>0</v>
      </c>
      <c r="O7" s="139">
        <v>0</v>
      </c>
      <c r="P7" s="139">
        <v>66.428571428571431</v>
      </c>
      <c r="Q7" s="137">
        <v>0</v>
      </c>
      <c r="R7" s="137">
        <v>0</v>
      </c>
      <c r="S7" s="139">
        <v>0</v>
      </c>
      <c r="T7" s="139">
        <v>0</v>
      </c>
      <c r="U7" s="139">
        <v>0</v>
      </c>
      <c r="V7" s="137">
        <v>615</v>
      </c>
      <c r="W7" s="143">
        <f t="shared" si="0"/>
        <v>3.1589430894308945</v>
      </c>
      <c r="X7" s="143">
        <f t="shared" si="1"/>
        <v>2.8203252032520325</v>
      </c>
      <c r="Y7" s="143">
        <f t="shared" si="2"/>
        <v>0</v>
      </c>
      <c r="Z7" s="143">
        <f t="shared" si="3"/>
        <v>0</v>
      </c>
      <c r="AA7" s="143">
        <f t="shared" si="17"/>
        <v>0</v>
      </c>
      <c r="AB7" s="144">
        <f t="shared" si="18"/>
        <v>0</v>
      </c>
      <c r="AC7" s="145">
        <f t="shared" si="4"/>
        <v>5.979268292682927</v>
      </c>
      <c r="AD7" s="146">
        <f t="shared" si="5"/>
        <v>0.59758576874205849</v>
      </c>
      <c r="AE7" s="146">
        <f t="shared" si="6"/>
        <v>0.94392458100558652</v>
      </c>
      <c r="AF7" s="146">
        <f t="shared" si="7"/>
        <v>0</v>
      </c>
      <c r="AG7" s="146">
        <f t="shared" si="8"/>
        <v>0</v>
      </c>
      <c r="AH7" s="146">
        <f t="shared" si="9"/>
        <v>1.0309139784946237</v>
      </c>
      <c r="AI7" s="146">
        <f t="shared" si="10"/>
        <v>1.1349356947079907</v>
      </c>
      <c r="AJ7" s="146">
        <f t="shared" si="11"/>
        <v>0</v>
      </c>
      <c r="AK7" s="146">
        <f t="shared" si="12"/>
        <v>0</v>
      </c>
      <c r="AL7" s="146">
        <f t="shared" si="19"/>
        <v>0</v>
      </c>
      <c r="AM7" s="146">
        <f t="shared" si="20"/>
        <v>0</v>
      </c>
      <c r="AO7" s="236">
        <f t="shared" si="13"/>
        <v>0.59758576874205849</v>
      </c>
      <c r="AP7" s="236">
        <f t="shared" si="14"/>
        <v>0.86013363028953227</v>
      </c>
      <c r="AQ7" s="236">
        <f t="shared" si="15"/>
        <v>1.0309139784946237</v>
      </c>
      <c r="AR7" s="236">
        <f t="shared" si="16"/>
        <v>1.0336021505376345</v>
      </c>
    </row>
    <row r="8" spans="1:44" ht="17" customHeight="1" x14ac:dyDescent="0.35">
      <c r="A8" s="133" t="s">
        <v>7</v>
      </c>
      <c r="B8" s="137">
        <v>1373</v>
      </c>
      <c r="C8" s="139">
        <v>949.5</v>
      </c>
      <c r="D8" s="139">
        <v>1462.0714285714287</v>
      </c>
      <c r="E8" s="139">
        <v>744</v>
      </c>
      <c r="F8" s="137">
        <v>0</v>
      </c>
      <c r="G8" s="139">
        <v>60</v>
      </c>
      <c r="H8" s="137">
        <v>112.92857142857143</v>
      </c>
      <c r="I8" s="140">
        <v>108</v>
      </c>
      <c r="J8" s="139">
        <v>744</v>
      </c>
      <c r="K8" s="139">
        <v>743.25</v>
      </c>
      <c r="L8" s="139">
        <v>690.85714285714289</v>
      </c>
      <c r="M8" s="139">
        <v>744</v>
      </c>
      <c r="N8" s="139">
        <v>0</v>
      </c>
      <c r="O8" s="139">
        <v>0</v>
      </c>
      <c r="P8" s="139">
        <v>53.142857142857125</v>
      </c>
      <c r="Q8" s="137">
        <v>0</v>
      </c>
      <c r="R8" s="137">
        <v>0</v>
      </c>
      <c r="S8" s="139">
        <v>0</v>
      </c>
      <c r="T8" s="139">
        <v>0</v>
      </c>
      <c r="U8" s="139">
        <v>0</v>
      </c>
      <c r="V8" s="137">
        <v>592</v>
      </c>
      <c r="W8" s="143">
        <f t="shared" si="0"/>
        <v>2.859375</v>
      </c>
      <c r="X8" s="143">
        <f t="shared" si="1"/>
        <v>2.5135135135135136</v>
      </c>
      <c r="Y8" s="143">
        <f t="shared" si="2"/>
        <v>0.10135135135135136</v>
      </c>
      <c r="Z8" s="143">
        <f t="shared" si="3"/>
        <v>0.18243243243243243</v>
      </c>
      <c r="AA8" s="143">
        <f t="shared" si="17"/>
        <v>0</v>
      </c>
      <c r="AB8" s="144">
        <f t="shared" si="18"/>
        <v>0</v>
      </c>
      <c r="AC8" s="145">
        <f t="shared" si="4"/>
        <v>5.6566722972972983</v>
      </c>
      <c r="AD8" s="146">
        <f t="shared" si="5"/>
        <v>0.69155134741442092</v>
      </c>
      <c r="AE8" s="146">
        <f t="shared" si="6"/>
        <v>0.50886706727246078</v>
      </c>
      <c r="AF8" s="146">
        <f t="shared" si="7"/>
        <v>0</v>
      </c>
      <c r="AG8" s="146">
        <f t="shared" si="8"/>
        <v>0.9563567362428842</v>
      </c>
      <c r="AH8" s="146">
        <f t="shared" si="9"/>
        <v>0.998991935483871</v>
      </c>
      <c r="AI8" s="146">
        <f t="shared" si="10"/>
        <v>1.0769230769230769</v>
      </c>
      <c r="AJ8" s="146">
        <f t="shared" si="11"/>
        <v>0</v>
      </c>
      <c r="AK8" s="146">
        <f t="shared" si="12"/>
        <v>0</v>
      </c>
      <c r="AL8" s="146">
        <f t="shared" si="19"/>
        <v>0</v>
      </c>
      <c r="AM8" s="146">
        <f t="shared" si="20"/>
        <v>0</v>
      </c>
      <c r="AO8" s="236">
        <f t="shared" si="13"/>
        <v>0.73525127458120898</v>
      </c>
      <c r="AP8" s="236">
        <f t="shared" si="14"/>
        <v>0.54095238095238096</v>
      </c>
      <c r="AQ8" s="236">
        <f t="shared" si="15"/>
        <v>0.998991935483871</v>
      </c>
      <c r="AR8" s="236">
        <f t="shared" si="16"/>
        <v>1</v>
      </c>
    </row>
    <row r="9" spans="1:44" ht="17" customHeight="1" x14ac:dyDescent="0.35">
      <c r="A9" s="133" t="s">
        <v>8</v>
      </c>
      <c r="B9" s="137">
        <v>3229</v>
      </c>
      <c r="C9" s="139">
        <v>2816.75</v>
      </c>
      <c r="D9" s="139">
        <v>1077.75</v>
      </c>
      <c r="E9" s="139">
        <v>333</v>
      </c>
      <c r="F9" s="137">
        <v>0</v>
      </c>
      <c r="G9" s="139">
        <v>156</v>
      </c>
      <c r="H9" s="137">
        <v>209.24999999999997</v>
      </c>
      <c r="I9" s="140">
        <v>156</v>
      </c>
      <c r="J9" s="139">
        <v>2220</v>
      </c>
      <c r="K9" s="139">
        <v>2161.5</v>
      </c>
      <c r="L9" s="139">
        <v>621.10714285714289</v>
      </c>
      <c r="M9" s="139">
        <v>312</v>
      </c>
      <c r="N9" s="139">
        <v>0</v>
      </c>
      <c r="O9" s="139">
        <v>60</v>
      </c>
      <c r="P9" s="139">
        <v>122.89285714285714</v>
      </c>
      <c r="Q9" s="137">
        <v>60</v>
      </c>
      <c r="R9" s="137">
        <v>0</v>
      </c>
      <c r="S9" s="139">
        <v>0</v>
      </c>
      <c r="T9" s="139">
        <v>0</v>
      </c>
      <c r="U9" s="139">
        <v>0</v>
      </c>
      <c r="V9" s="137">
        <v>412</v>
      </c>
      <c r="W9" s="143">
        <f t="shared" si="0"/>
        <v>12.083131067961165</v>
      </c>
      <c r="X9" s="143">
        <f t="shared" si="1"/>
        <v>1.5655339805825244</v>
      </c>
      <c r="Y9" s="143">
        <f t="shared" si="2"/>
        <v>0.52427184466019416</v>
      </c>
      <c r="Z9" s="143">
        <f t="shared" si="3"/>
        <v>0.52427184466019416</v>
      </c>
      <c r="AA9" s="143">
        <f t="shared" si="17"/>
        <v>0</v>
      </c>
      <c r="AB9" s="144">
        <f t="shared" si="18"/>
        <v>0</v>
      </c>
      <c r="AC9" s="145">
        <f t="shared" si="4"/>
        <v>14.697208737864079</v>
      </c>
      <c r="AD9" s="146">
        <f t="shared" si="5"/>
        <v>0.87232889439454941</v>
      </c>
      <c r="AE9" s="146">
        <f t="shared" si="6"/>
        <v>0.3089770354906054</v>
      </c>
      <c r="AF9" s="146">
        <f t="shared" si="7"/>
        <v>0</v>
      </c>
      <c r="AG9" s="146">
        <f t="shared" si="8"/>
        <v>0.7455197132616489</v>
      </c>
      <c r="AH9" s="146">
        <f t="shared" si="9"/>
        <v>0.97364864864864864</v>
      </c>
      <c r="AI9" s="146">
        <f t="shared" si="10"/>
        <v>0.50232879075383818</v>
      </c>
      <c r="AJ9" s="146">
        <f t="shared" si="11"/>
        <v>0</v>
      </c>
      <c r="AK9" s="146">
        <f t="shared" si="12"/>
        <v>0.48823016564952049</v>
      </c>
      <c r="AL9" s="146">
        <f t="shared" si="19"/>
        <v>0</v>
      </c>
      <c r="AM9" s="146">
        <f t="shared" si="20"/>
        <v>0</v>
      </c>
      <c r="AO9" s="236">
        <f t="shared" si="13"/>
        <v>0.9206410653453081</v>
      </c>
      <c r="AP9" s="236">
        <f t="shared" si="14"/>
        <v>0.37995337995337997</v>
      </c>
      <c r="AQ9" s="236">
        <f t="shared" si="15"/>
        <v>1.0006756756756756</v>
      </c>
      <c r="AR9" s="236">
        <f t="shared" si="16"/>
        <v>0.5</v>
      </c>
    </row>
    <row r="10" spans="1:44" ht="17" customHeight="1" x14ac:dyDescent="0.35">
      <c r="A10" s="133" t="s">
        <v>9</v>
      </c>
      <c r="B10" s="137">
        <v>1998.5</v>
      </c>
      <c r="C10" s="139">
        <v>1455.93</v>
      </c>
      <c r="D10" s="139">
        <v>1633</v>
      </c>
      <c r="E10" s="139">
        <v>1323.67</v>
      </c>
      <c r="F10" s="137">
        <v>0</v>
      </c>
      <c r="G10" s="139">
        <v>0</v>
      </c>
      <c r="H10" s="137">
        <v>0</v>
      </c>
      <c r="I10" s="140">
        <v>0</v>
      </c>
      <c r="J10" s="139">
        <v>1116</v>
      </c>
      <c r="K10" s="139">
        <v>850</v>
      </c>
      <c r="L10" s="139">
        <v>1488</v>
      </c>
      <c r="M10" s="139">
        <v>1335.5</v>
      </c>
      <c r="N10" s="139">
        <v>0</v>
      </c>
      <c r="O10" s="139">
        <v>0</v>
      </c>
      <c r="P10" s="139">
        <v>0</v>
      </c>
      <c r="Q10" s="137">
        <v>0</v>
      </c>
      <c r="R10" s="137">
        <v>0</v>
      </c>
      <c r="S10" s="139">
        <v>0</v>
      </c>
      <c r="T10" s="139">
        <v>0</v>
      </c>
      <c r="U10" s="139">
        <v>0</v>
      </c>
      <c r="V10" s="137">
        <v>787</v>
      </c>
      <c r="W10" s="143">
        <f t="shared" si="0"/>
        <v>2.9300254129606103</v>
      </c>
      <c r="X10" s="143">
        <f t="shared" si="1"/>
        <v>3.3788691232528589</v>
      </c>
      <c r="Y10" s="143">
        <f t="shared" si="2"/>
        <v>0</v>
      </c>
      <c r="Z10" s="143">
        <f t="shared" si="3"/>
        <v>0</v>
      </c>
      <c r="AA10" s="143">
        <f t="shared" si="17"/>
        <v>0</v>
      </c>
      <c r="AB10" s="144">
        <f t="shared" si="18"/>
        <v>0</v>
      </c>
      <c r="AC10" s="145">
        <f t="shared" si="4"/>
        <v>6.3088945362134687</v>
      </c>
      <c r="AD10" s="146">
        <f t="shared" si="5"/>
        <v>0.72851138353765332</v>
      </c>
      <c r="AE10" s="146">
        <f t="shared" si="6"/>
        <v>0.81057562767911828</v>
      </c>
      <c r="AF10" s="146">
        <f t="shared" si="7"/>
        <v>0</v>
      </c>
      <c r="AG10" s="146">
        <f t="shared" si="8"/>
        <v>0</v>
      </c>
      <c r="AH10" s="146">
        <f t="shared" si="9"/>
        <v>0.76164874551971329</v>
      </c>
      <c r="AI10" s="146">
        <f t="shared" si="10"/>
        <v>0.89751344086021501</v>
      </c>
      <c r="AJ10" s="146">
        <f t="shared" si="11"/>
        <v>0</v>
      </c>
      <c r="AK10" s="146">
        <f t="shared" si="12"/>
        <v>0</v>
      </c>
      <c r="AL10" s="146">
        <f t="shared" si="19"/>
        <v>0</v>
      </c>
      <c r="AM10" s="146">
        <f t="shared" si="20"/>
        <v>0</v>
      </c>
      <c r="AO10" s="236">
        <f t="shared" si="13"/>
        <v>0.72851138353765332</v>
      </c>
      <c r="AP10" s="236">
        <f t="shared" si="14"/>
        <v>0.81057562767911828</v>
      </c>
      <c r="AQ10" s="236">
        <f t="shared" si="15"/>
        <v>0.76164874551971329</v>
      </c>
      <c r="AR10" s="236">
        <f t="shared" si="16"/>
        <v>0.89751344086021501</v>
      </c>
    </row>
    <row r="11" spans="1:44" ht="17" customHeight="1" x14ac:dyDescent="0.35">
      <c r="A11" s="133" t="s">
        <v>10</v>
      </c>
      <c r="B11" s="137">
        <v>1224.5</v>
      </c>
      <c r="C11" s="139">
        <v>933.5</v>
      </c>
      <c r="D11" s="139">
        <v>82.25</v>
      </c>
      <c r="E11" s="139">
        <v>0</v>
      </c>
      <c r="F11" s="137">
        <v>0</v>
      </c>
      <c r="G11" s="139">
        <v>0</v>
      </c>
      <c r="H11" s="137">
        <v>0</v>
      </c>
      <c r="I11" s="140">
        <v>0</v>
      </c>
      <c r="J11" s="139">
        <v>744</v>
      </c>
      <c r="K11" s="139">
        <v>755.5</v>
      </c>
      <c r="L11" s="139">
        <v>0</v>
      </c>
      <c r="M11" s="139">
        <v>24</v>
      </c>
      <c r="N11" s="139">
        <v>0</v>
      </c>
      <c r="O11" s="139">
        <v>0</v>
      </c>
      <c r="P11" s="139">
        <v>0</v>
      </c>
      <c r="Q11" s="137">
        <v>0</v>
      </c>
      <c r="R11" s="137">
        <v>0</v>
      </c>
      <c r="S11" s="139">
        <v>0</v>
      </c>
      <c r="T11" s="139">
        <v>0</v>
      </c>
      <c r="U11" s="139">
        <v>0</v>
      </c>
      <c r="V11" s="137">
        <v>224</v>
      </c>
      <c r="W11" s="143">
        <f t="shared" si="0"/>
        <v>7.5401785714285712</v>
      </c>
      <c r="X11" s="143">
        <f t="shared" si="1"/>
        <v>0.10714285714285714</v>
      </c>
      <c r="Y11" s="143">
        <f t="shared" si="2"/>
        <v>0</v>
      </c>
      <c r="Z11" s="143">
        <f t="shared" si="3"/>
        <v>0</v>
      </c>
      <c r="AA11" s="143">
        <f t="shared" si="17"/>
        <v>0</v>
      </c>
      <c r="AB11" s="144">
        <f t="shared" si="18"/>
        <v>0</v>
      </c>
      <c r="AC11" s="145">
        <f t="shared" si="4"/>
        <v>7.6473214285714279</v>
      </c>
      <c r="AD11" s="146">
        <f t="shared" si="5"/>
        <v>0.76235198040016339</v>
      </c>
      <c r="AE11" s="146">
        <f t="shared" si="6"/>
        <v>0</v>
      </c>
      <c r="AF11" s="146">
        <f t="shared" si="7"/>
        <v>0</v>
      </c>
      <c r="AG11" s="146">
        <f t="shared" si="8"/>
        <v>0</v>
      </c>
      <c r="AH11" s="146">
        <f t="shared" si="9"/>
        <v>1.0154569892473118</v>
      </c>
      <c r="AI11" s="146">
        <f t="shared" si="10"/>
        <v>0</v>
      </c>
      <c r="AJ11" s="146">
        <f t="shared" si="11"/>
        <v>0</v>
      </c>
      <c r="AK11" s="146">
        <f t="shared" si="12"/>
        <v>0</v>
      </c>
      <c r="AL11" s="146">
        <f t="shared" si="19"/>
        <v>0</v>
      </c>
      <c r="AM11" s="146">
        <f t="shared" si="20"/>
        <v>0</v>
      </c>
      <c r="AO11" s="236">
        <f t="shared" si="13"/>
        <v>0.76235198040016339</v>
      </c>
      <c r="AP11" s="236">
        <f t="shared" si="14"/>
        <v>0</v>
      </c>
      <c r="AQ11" s="236">
        <f t="shared" si="15"/>
        <v>1.0154569892473118</v>
      </c>
      <c r="AR11" s="236">
        <f t="shared" si="16"/>
        <v>0</v>
      </c>
    </row>
    <row r="12" spans="1:44" ht="17" customHeight="1" x14ac:dyDescent="0.35">
      <c r="A12" s="133" t="s">
        <v>43</v>
      </c>
      <c r="B12" s="137">
        <v>1808</v>
      </c>
      <c r="C12" s="139">
        <v>1709.58</v>
      </c>
      <c r="D12" s="139">
        <v>1782.4285714285716</v>
      </c>
      <c r="E12" s="139">
        <v>1482</v>
      </c>
      <c r="F12" s="137">
        <v>0</v>
      </c>
      <c r="G12" s="139">
        <v>55.5</v>
      </c>
      <c r="H12" s="137">
        <v>212.57142857142856</v>
      </c>
      <c r="I12" s="140">
        <v>170</v>
      </c>
      <c r="J12" s="139">
        <v>1116</v>
      </c>
      <c r="K12" s="139">
        <v>1202.32</v>
      </c>
      <c r="L12" s="139">
        <v>996.42857142857144</v>
      </c>
      <c r="M12" s="139">
        <v>1259.5</v>
      </c>
      <c r="N12" s="139">
        <v>0</v>
      </c>
      <c r="O12" s="139">
        <v>0</v>
      </c>
      <c r="P12" s="139">
        <v>119.57142857142856</v>
      </c>
      <c r="Q12" s="137">
        <v>0</v>
      </c>
      <c r="R12" s="137">
        <v>128.57</v>
      </c>
      <c r="S12" s="139">
        <v>150</v>
      </c>
      <c r="T12" s="139">
        <v>0</v>
      </c>
      <c r="U12" s="139">
        <v>0</v>
      </c>
      <c r="V12" s="137">
        <v>823</v>
      </c>
      <c r="W12" s="143">
        <f t="shared" si="0"/>
        <v>3.5381530984204126</v>
      </c>
      <c r="X12" s="143">
        <f t="shared" si="1"/>
        <v>3.3311057108140947</v>
      </c>
      <c r="Y12" s="143">
        <f t="shared" si="2"/>
        <v>6.7436208991494537E-2</v>
      </c>
      <c r="Z12" s="143">
        <f t="shared" si="3"/>
        <v>0.20656136087484811</v>
      </c>
      <c r="AA12" s="143">
        <f t="shared" si="17"/>
        <v>0.18226002430133659</v>
      </c>
      <c r="AB12" s="144">
        <f t="shared" si="18"/>
        <v>0</v>
      </c>
      <c r="AC12" s="145">
        <f t="shared" si="4"/>
        <v>7.3255164034021858</v>
      </c>
      <c r="AD12" s="146">
        <f t="shared" si="5"/>
        <v>0.94556415929203541</v>
      </c>
      <c r="AE12" s="146">
        <f t="shared" si="6"/>
        <v>0.83144986775667218</v>
      </c>
      <c r="AF12" s="146">
        <f t="shared" si="7"/>
        <v>0</v>
      </c>
      <c r="AG12" s="146">
        <f t="shared" si="8"/>
        <v>0.79973118279569899</v>
      </c>
      <c r="AH12" s="146">
        <f t="shared" si="9"/>
        <v>1.077347670250896</v>
      </c>
      <c r="AI12" s="146">
        <f t="shared" si="10"/>
        <v>1.2640143369175627</v>
      </c>
      <c r="AJ12" s="146">
        <f t="shared" si="11"/>
        <v>0</v>
      </c>
      <c r="AK12" s="146">
        <f t="shared" si="12"/>
        <v>0</v>
      </c>
      <c r="AL12" s="146">
        <f t="shared" si="19"/>
        <v>1.1666796297736641</v>
      </c>
      <c r="AM12" s="146">
        <f t="shared" si="20"/>
        <v>0</v>
      </c>
      <c r="AO12" s="236">
        <f t="shared" si="13"/>
        <v>0.97626106194690265</v>
      </c>
      <c r="AP12" s="236">
        <f t="shared" si="14"/>
        <v>0.82807017543859651</v>
      </c>
      <c r="AQ12" s="236">
        <f t="shared" si="15"/>
        <v>1.077347670250896</v>
      </c>
      <c r="AR12" s="236">
        <f t="shared" si="16"/>
        <v>1.1285842293906809</v>
      </c>
    </row>
    <row r="13" spans="1:44" ht="17" customHeight="1" x14ac:dyDescent="0.35">
      <c r="A13" s="133" t="s">
        <v>11</v>
      </c>
      <c r="B13" s="137">
        <v>1563</v>
      </c>
      <c r="C13" s="139">
        <v>1255.5</v>
      </c>
      <c r="D13" s="139">
        <v>1470.2142857142858</v>
      </c>
      <c r="E13" s="139">
        <v>1203.95</v>
      </c>
      <c r="F13" s="137">
        <v>0</v>
      </c>
      <c r="G13" s="139">
        <v>91.5</v>
      </c>
      <c r="H13" s="137">
        <v>199.28571428571425</v>
      </c>
      <c r="I13" s="140">
        <v>115.5</v>
      </c>
      <c r="J13" s="139">
        <v>1116</v>
      </c>
      <c r="K13" s="139">
        <v>1138</v>
      </c>
      <c r="L13" s="139">
        <v>983.14285714285711</v>
      </c>
      <c r="M13" s="139">
        <v>1196.58</v>
      </c>
      <c r="N13" s="139">
        <v>0</v>
      </c>
      <c r="O13" s="139">
        <v>0</v>
      </c>
      <c r="P13" s="139">
        <v>132.85714285714286</v>
      </c>
      <c r="Q13" s="137">
        <v>0</v>
      </c>
      <c r="R13" s="137">
        <v>0</v>
      </c>
      <c r="S13" s="139">
        <v>0</v>
      </c>
      <c r="T13" s="139">
        <v>0</v>
      </c>
      <c r="U13" s="139">
        <v>0</v>
      </c>
      <c r="V13" s="137">
        <v>819</v>
      </c>
      <c r="W13" s="143">
        <f t="shared" si="0"/>
        <v>2.9224664224664223</v>
      </c>
      <c r="X13" s="143">
        <f t="shared" si="1"/>
        <v>2.9310500610500609</v>
      </c>
      <c r="Y13" s="143">
        <f t="shared" si="2"/>
        <v>0.11172161172161173</v>
      </c>
      <c r="Z13" s="143">
        <f t="shared" si="3"/>
        <v>0.14102564102564102</v>
      </c>
      <c r="AA13" s="143">
        <f t="shared" si="17"/>
        <v>0</v>
      </c>
      <c r="AB13" s="144">
        <f t="shared" si="18"/>
        <v>0</v>
      </c>
      <c r="AC13" s="145">
        <f t="shared" si="4"/>
        <v>6.1062637362637355</v>
      </c>
      <c r="AD13" s="146">
        <f t="shared" si="5"/>
        <v>0.80326295585412666</v>
      </c>
      <c r="AE13" s="146">
        <f t="shared" si="6"/>
        <v>0.81889423310498954</v>
      </c>
      <c r="AF13" s="146">
        <f t="shared" si="7"/>
        <v>0</v>
      </c>
      <c r="AG13" s="146">
        <f t="shared" si="8"/>
        <v>0.57956989247311841</v>
      </c>
      <c r="AH13" s="146">
        <f t="shared" si="9"/>
        <v>1.0197132616487454</v>
      </c>
      <c r="AI13" s="146">
        <f t="shared" si="10"/>
        <v>1.2170967741935483</v>
      </c>
      <c r="AJ13" s="146">
        <f t="shared" si="11"/>
        <v>0</v>
      </c>
      <c r="AK13" s="146">
        <f t="shared" si="12"/>
        <v>0</v>
      </c>
      <c r="AL13" s="146">
        <f t="shared" si="19"/>
        <v>0</v>
      </c>
      <c r="AM13" s="146">
        <f t="shared" si="20"/>
        <v>0</v>
      </c>
      <c r="AO13" s="236">
        <f t="shared" si="13"/>
        <v>0.86180422264875245</v>
      </c>
      <c r="AP13" s="236">
        <f t="shared" si="14"/>
        <v>0.7903264450434262</v>
      </c>
      <c r="AQ13" s="236">
        <f t="shared" si="15"/>
        <v>1.0197132616487454</v>
      </c>
      <c r="AR13" s="236">
        <f t="shared" si="16"/>
        <v>1.0722043010752687</v>
      </c>
    </row>
    <row r="14" spans="1:44" ht="17" customHeight="1" x14ac:dyDescent="0.35">
      <c r="A14" s="133" t="s">
        <v>12</v>
      </c>
      <c r="B14" s="137">
        <v>1562.9821428571429</v>
      </c>
      <c r="C14" s="139">
        <v>922.5</v>
      </c>
      <c r="D14" s="139">
        <v>1004.5</v>
      </c>
      <c r="E14" s="139">
        <v>992</v>
      </c>
      <c r="F14" s="137">
        <v>88.017857142857139</v>
      </c>
      <c r="G14" s="139">
        <v>0</v>
      </c>
      <c r="H14" s="137">
        <v>0</v>
      </c>
      <c r="I14" s="140">
        <v>0</v>
      </c>
      <c r="J14" s="139">
        <v>1488</v>
      </c>
      <c r="K14" s="139">
        <v>851.5</v>
      </c>
      <c r="L14" s="139">
        <v>744</v>
      </c>
      <c r="M14" s="139">
        <v>971.5</v>
      </c>
      <c r="N14" s="139">
        <v>78.053571428571416</v>
      </c>
      <c r="O14" s="139">
        <v>0</v>
      </c>
      <c r="P14" s="139">
        <v>0</v>
      </c>
      <c r="Q14" s="137">
        <v>0</v>
      </c>
      <c r="R14" s="137">
        <v>0</v>
      </c>
      <c r="S14" s="139">
        <v>0</v>
      </c>
      <c r="T14" s="139">
        <v>0</v>
      </c>
      <c r="U14" s="139">
        <v>0</v>
      </c>
      <c r="V14" s="137">
        <v>512</v>
      </c>
      <c r="W14" s="143">
        <f t="shared" si="0"/>
        <v>3.46484375</v>
      </c>
      <c r="X14" s="143">
        <f t="shared" si="1"/>
        <v>3.8349609375</v>
      </c>
      <c r="Y14" s="143">
        <f t="shared" si="2"/>
        <v>0</v>
      </c>
      <c r="Z14" s="143">
        <f t="shared" si="3"/>
        <v>0</v>
      </c>
      <c r="AA14" s="143">
        <f t="shared" si="17"/>
        <v>0</v>
      </c>
      <c r="AB14" s="144">
        <f t="shared" si="18"/>
        <v>0</v>
      </c>
      <c r="AC14" s="145">
        <f t="shared" si="4"/>
        <v>7.2998046875</v>
      </c>
      <c r="AD14" s="146">
        <f t="shared" si="5"/>
        <v>0.59021787562694938</v>
      </c>
      <c r="AE14" s="146">
        <f t="shared" si="6"/>
        <v>0.98755599800895966</v>
      </c>
      <c r="AF14" s="146">
        <f t="shared" si="7"/>
        <v>0</v>
      </c>
      <c r="AG14" s="146">
        <f t="shared" si="8"/>
        <v>0</v>
      </c>
      <c r="AH14" s="146">
        <f t="shared" si="9"/>
        <v>0.572244623655914</v>
      </c>
      <c r="AI14" s="146">
        <f t="shared" si="10"/>
        <v>1.305779569892473</v>
      </c>
      <c r="AJ14" s="146">
        <f t="shared" si="11"/>
        <v>0</v>
      </c>
      <c r="AK14" s="146">
        <f t="shared" si="12"/>
        <v>0</v>
      </c>
      <c r="AL14" s="146">
        <f t="shared" si="19"/>
        <v>0</v>
      </c>
      <c r="AM14" s="146">
        <f t="shared" si="20"/>
        <v>0</v>
      </c>
      <c r="AO14" s="236">
        <f t="shared" si="13"/>
        <v>0.55875227135069649</v>
      </c>
      <c r="AP14" s="236">
        <f t="shared" si="14"/>
        <v>0.98755599800895966</v>
      </c>
      <c r="AQ14" s="236">
        <f t="shared" si="15"/>
        <v>0.54372341759883236</v>
      </c>
      <c r="AR14" s="236">
        <f t="shared" si="16"/>
        <v>1.305779569892473</v>
      </c>
    </row>
    <row r="15" spans="1:44" ht="17" customHeight="1" x14ac:dyDescent="0.35">
      <c r="A15" s="133" t="s">
        <v>13</v>
      </c>
      <c r="B15" s="137">
        <v>7061</v>
      </c>
      <c r="C15" s="139">
        <v>4681.5</v>
      </c>
      <c r="D15" s="139">
        <v>1116</v>
      </c>
      <c r="E15" s="139">
        <v>714</v>
      </c>
      <c r="F15" s="137">
        <v>0</v>
      </c>
      <c r="G15" s="139">
        <v>0</v>
      </c>
      <c r="H15" s="137">
        <v>0</v>
      </c>
      <c r="I15" s="140">
        <v>0</v>
      </c>
      <c r="J15" s="139">
        <v>5183.5</v>
      </c>
      <c r="K15" s="139">
        <v>4405</v>
      </c>
      <c r="L15" s="139">
        <v>1116</v>
      </c>
      <c r="M15" s="139">
        <v>684</v>
      </c>
      <c r="N15" s="139">
        <v>0</v>
      </c>
      <c r="O15" s="139">
        <v>0</v>
      </c>
      <c r="P15" s="139">
        <v>0</v>
      </c>
      <c r="Q15" s="137">
        <v>0</v>
      </c>
      <c r="R15" s="137">
        <v>0</v>
      </c>
      <c r="S15" s="139">
        <v>0</v>
      </c>
      <c r="T15" s="139">
        <v>0</v>
      </c>
      <c r="U15" s="139">
        <v>0</v>
      </c>
      <c r="V15" s="137">
        <v>202</v>
      </c>
      <c r="W15" s="143">
        <f t="shared" si="0"/>
        <v>44.982673267326732</v>
      </c>
      <c r="X15" s="143">
        <f t="shared" si="1"/>
        <v>6.9207920792079207</v>
      </c>
      <c r="Y15" s="143">
        <f t="shared" si="2"/>
        <v>0</v>
      </c>
      <c r="Z15" s="143">
        <f t="shared" si="3"/>
        <v>0</v>
      </c>
      <c r="AA15" s="143">
        <f t="shared" si="17"/>
        <v>0</v>
      </c>
      <c r="AB15" s="144">
        <f t="shared" si="18"/>
        <v>0</v>
      </c>
      <c r="AC15" s="145">
        <f t="shared" si="4"/>
        <v>51.903465346534652</v>
      </c>
      <c r="AD15" s="146">
        <f t="shared" si="5"/>
        <v>0.66300807251097582</v>
      </c>
      <c r="AE15" s="146">
        <f t="shared" si="6"/>
        <v>0.63978494623655913</v>
      </c>
      <c r="AF15" s="146">
        <f t="shared" si="7"/>
        <v>0</v>
      </c>
      <c r="AG15" s="146">
        <f t="shared" si="8"/>
        <v>0</v>
      </c>
      <c r="AH15" s="146">
        <f t="shared" si="9"/>
        <v>0.84981190315423938</v>
      </c>
      <c r="AI15" s="146">
        <f t="shared" si="10"/>
        <v>0.61290322580645162</v>
      </c>
      <c r="AJ15" s="146">
        <f t="shared" si="11"/>
        <v>0</v>
      </c>
      <c r="AK15" s="146">
        <f t="shared" si="12"/>
        <v>0</v>
      </c>
      <c r="AL15" s="146">
        <f t="shared" si="19"/>
        <v>0</v>
      </c>
      <c r="AM15" s="146">
        <f t="shared" si="20"/>
        <v>0</v>
      </c>
      <c r="AO15" s="236">
        <f t="shared" si="13"/>
        <v>0.66300807251097582</v>
      </c>
      <c r="AP15" s="236">
        <f t="shared" si="14"/>
        <v>0.63978494623655913</v>
      </c>
      <c r="AQ15" s="236">
        <f t="shared" si="15"/>
        <v>0.84981190315423938</v>
      </c>
      <c r="AR15" s="236">
        <f t="shared" si="16"/>
        <v>0.61290322580645162</v>
      </c>
    </row>
    <row r="16" spans="1:44" ht="17" customHeight="1" x14ac:dyDescent="0.35">
      <c r="A16" s="133" t="s">
        <v>105</v>
      </c>
      <c r="B16" s="137">
        <v>6366</v>
      </c>
      <c r="C16" s="139">
        <v>5207.5</v>
      </c>
      <c r="D16" s="139">
        <v>5289.25</v>
      </c>
      <c r="E16" s="139">
        <v>3482.5</v>
      </c>
      <c r="F16" s="137">
        <v>0</v>
      </c>
      <c r="G16" s="139">
        <v>0</v>
      </c>
      <c r="H16" s="137">
        <v>0</v>
      </c>
      <c r="I16" s="140">
        <v>0</v>
      </c>
      <c r="J16" s="139">
        <v>4825</v>
      </c>
      <c r="K16" s="139">
        <v>3973</v>
      </c>
      <c r="L16" s="139">
        <v>1507</v>
      </c>
      <c r="M16" s="139">
        <v>1085</v>
      </c>
      <c r="N16" s="139">
        <v>0</v>
      </c>
      <c r="O16" s="139">
        <v>0</v>
      </c>
      <c r="P16" s="139">
        <v>0</v>
      </c>
      <c r="Q16" s="137">
        <v>0</v>
      </c>
      <c r="R16" s="137">
        <v>0</v>
      </c>
      <c r="S16" s="139">
        <v>0</v>
      </c>
      <c r="T16" s="139">
        <v>0</v>
      </c>
      <c r="U16" s="139">
        <v>0</v>
      </c>
      <c r="V16" s="137">
        <v>664</v>
      </c>
      <c r="W16" s="143">
        <f t="shared" si="0"/>
        <v>13.826054216867471</v>
      </c>
      <c r="X16" s="143">
        <f t="shared" si="1"/>
        <v>6.8787650602409638</v>
      </c>
      <c r="Y16" s="143">
        <f t="shared" si="2"/>
        <v>0</v>
      </c>
      <c r="Z16" s="143">
        <f t="shared" si="3"/>
        <v>0</v>
      </c>
      <c r="AA16" s="143">
        <f t="shared" si="17"/>
        <v>0</v>
      </c>
      <c r="AB16" s="144">
        <f t="shared" si="18"/>
        <v>0</v>
      </c>
      <c r="AC16" s="145">
        <f t="shared" si="4"/>
        <v>20.704819277108435</v>
      </c>
      <c r="AD16" s="146">
        <f t="shared" si="5"/>
        <v>0.81801759346528435</v>
      </c>
      <c r="AE16" s="146">
        <f t="shared" si="6"/>
        <v>0.65841092782530608</v>
      </c>
      <c r="AF16" s="146">
        <f t="shared" si="7"/>
        <v>0</v>
      </c>
      <c r="AG16" s="146">
        <f t="shared" si="8"/>
        <v>0</v>
      </c>
      <c r="AH16" s="146">
        <f t="shared" si="9"/>
        <v>0.82341968911917096</v>
      </c>
      <c r="AI16" s="146">
        <f t="shared" si="10"/>
        <v>0.7199734571997346</v>
      </c>
      <c r="AJ16" s="146">
        <f t="shared" si="11"/>
        <v>0</v>
      </c>
      <c r="AK16" s="146">
        <f t="shared" si="12"/>
        <v>0</v>
      </c>
      <c r="AL16" s="146">
        <f t="shared" si="19"/>
        <v>0</v>
      </c>
      <c r="AM16" s="146">
        <f t="shared" si="20"/>
        <v>0</v>
      </c>
      <c r="AO16" s="236">
        <f t="shared" si="13"/>
        <v>0.81801759346528435</v>
      </c>
      <c r="AP16" s="236">
        <f t="shared" si="14"/>
        <v>0.65841092782530608</v>
      </c>
      <c r="AQ16" s="236">
        <f t="shared" si="15"/>
        <v>0.82341968911917096</v>
      </c>
      <c r="AR16" s="236">
        <f t="shared" si="16"/>
        <v>0.7199734571997346</v>
      </c>
    </row>
    <row r="17" spans="1:44" ht="17" customHeight="1" x14ac:dyDescent="0.35">
      <c r="A17" s="133" t="s">
        <v>14</v>
      </c>
      <c r="B17" s="137">
        <v>3583.3249999999998</v>
      </c>
      <c r="C17" s="139">
        <v>2352.5</v>
      </c>
      <c r="D17" s="139">
        <v>1988.5314285714285</v>
      </c>
      <c r="E17" s="139">
        <v>1349</v>
      </c>
      <c r="F17" s="137">
        <v>137.17499999999998</v>
      </c>
      <c r="G17" s="139">
        <v>184</v>
      </c>
      <c r="H17" s="137">
        <v>92.468571428571437</v>
      </c>
      <c r="I17" s="140">
        <v>36</v>
      </c>
      <c r="J17" s="139">
        <v>2604</v>
      </c>
      <c r="K17" s="139">
        <v>2398.67</v>
      </c>
      <c r="L17" s="142">
        <v>1420.54</v>
      </c>
      <c r="M17" s="139">
        <v>1113</v>
      </c>
      <c r="N17" s="139">
        <v>95.325000000000017</v>
      </c>
      <c r="O17" s="139">
        <v>30</v>
      </c>
      <c r="P17" s="139">
        <v>66.960000000000008</v>
      </c>
      <c r="Q17" s="137">
        <v>60</v>
      </c>
      <c r="R17" s="137">
        <v>0</v>
      </c>
      <c r="S17" s="139">
        <v>0</v>
      </c>
      <c r="T17" s="139">
        <v>0</v>
      </c>
      <c r="U17" s="139">
        <v>0</v>
      </c>
      <c r="V17" s="137">
        <v>631</v>
      </c>
      <c r="W17" s="143">
        <f t="shared" si="0"/>
        <v>7.529587955625991</v>
      </c>
      <c r="X17" s="143">
        <f t="shared" si="1"/>
        <v>3.9017432646592711</v>
      </c>
      <c r="Y17" s="143">
        <f t="shared" si="2"/>
        <v>0.33914421553090335</v>
      </c>
      <c r="Z17" s="143">
        <f t="shared" si="3"/>
        <v>0.15213946117274169</v>
      </c>
      <c r="AA17" s="143">
        <f t="shared" si="17"/>
        <v>0</v>
      </c>
      <c r="AB17" s="144">
        <f t="shared" si="18"/>
        <v>0</v>
      </c>
      <c r="AC17" s="145">
        <f t="shared" si="4"/>
        <v>11.922614896988906</v>
      </c>
      <c r="AD17" s="146">
        <f t="shared" si="5"/>
        <v>0.65651315468175508</v>
      </c>
      <c r="AE17" s="146">
        <f t="shared" si="6"/>
        <v>0.67839008255913202</v>
      </c>
      <c r="AF17" s="146">
        <f t="shared" si="7"/>
        <v>1.3413522872243486</v>
      </c>
      <c r="AG17" s="146">
        <f t="shared" si="8"/>
        <v>0.38932146829810899</v>
      </c>
      <c r="AH17" s="146">
        <f t="shared" si="9"/>
        <v>0.92114823348694319</v>
      </c>
      <c r="AI17" s="146">
        <f t="shared" si="10"/>
        <v>0.78350486434736089</v>
      </c>
      <c r="AJ17" s="146">
        <f t="shared" si="11"/>
        <v>3.1775000000000007</v>
      </c>
      <c r="AK17" s="146">
        <f t="shared" si="12"/>
        <v>0.8960573476702508</v>
      </c>
      <c r="AL17" s="146">
        <f t="shared" si="19"/>
        <v>0</v>
      </c>
      <c r="AM17" s="146">
        <f t="shared" si="20"/>
        <v>0</v>
      </c>
      <c r="AO17" s="236">
        <f t="shared" si="13"/>
        <v>0.68176320387044753</v>
      </c>
      <c r="AP17" s="236">
        <f t="shared" si="14"/>
        <v>0.66554541086016339</v>
      </c>
      <c r="AQ17" s="236">
        <f t="shared" si="15"/>
        <v>0.89973234049253059</v>
      </c>
      <c r="AR17" s="236">
        <f t="shared" si="16"/>
        <v>0.78857142857142859</v>
      </c>
    </row>
    <row r="18" spans="1:44" ht="17" customHeight="1" x14ac:dyDescent="0.35">
      <c r="A18" s="133" t="s">
        <v>15</v>
      </c>
      <c r="B18" s="137">
        <v>1207.5</v>
      </c>
      <c r="C18" s="139">
        <v>848.5</v>
      </c>
      <c r="D18" s="139">
        <v>694.80357142857144</v>
      </c>
      <c r="E18" s="139">
        <v>621</v>
      </c>
      <c r="F18" s="137">
        <v>0</v>
      </c>
      <c r="G18" s="139">
        <v>90</v>
      </c>
      <c r="H18" s="137">
        <v>84.696428571428569</v>
      </c>
      <c r="I18" s="140">
        <v>114</v>
      </c>
      <c r="J18" s="139">
        <v>744</v>
      </c>
      <c r="K18" s="139">
        <v>767</v>
      </c>
      <c r="L18" s="139">
        <v>662.625</v>
      </c>
      <c r="M18" s="139">
        <v>756</v>
      </c>
      <c r="N18" s="139">
        <v>0</v>
      </c>
      <c r="O18" s="139">
        <v>0</v>
      </c>
      <c r="P18" s="139">
        <v>81.374999999999986</v>
      </c>
      <c r="Q18" s="137">
        <v>0</v>
      </c>
      <c r="R18" s="137">
        <v>0</v>
      </c>
      <c r="S18" s="139">
        <v>0</v>
      </c>
      <c r="T18" s="139">
        <v>0</v>
      </c>
      <c r="U18" s="139">
        <v>0</v>
      </c>
      <c r="V18" s="137">
        <v>515</v>
      </c>
      <c r="W18" s="143">
        <f t="shared" si="0"/>
        <v>3.1368932038834951</v>
      </c>
      <c r="X18" s="143">
        <f t="shared" si="1"/>
        <v>2.6737864077669902</v>
      </c>
      <c r="Y18" s="143">
        <f t="shared" si="2"/>
        <v>0.17475728155339806</v>
      </c>
      <c r="Z18" s="143">
        <f t="shared" si="3"/>
        <v>0.22135922330097088</v>
      </c>
      <c r="AA18" s="143">
        <f t="shared" si="17"/>
        <v>0</v>
      </c>
      <c r="AB18" s="144">
        <f t="shared" si="18"/>
        <v>0</v>
      </c>
      <c r="AC18" s="145">
        <f t="shared" si="4"/>
        <v>6.2067961165048544</v>
      </c>
      <c r="AD18" s="146">
        <f t="shared" si="5"/>
        <v>0.70269151138716357</v>
      </c>
      <c r="AE18" s="146">
        <f t="shared" si="6"/>
        <v>0.89377778920044204</v>
      </c>
      <c r="AF18" s="146">
        <f t="shared" si="7"/>
        <v>0</v>
      </c>
      <c r="AG18" s="146">
        <f t="shared" si="8"/>
        <v>1.3459835547122074</v>
      </c>
      <c r="AH18" s="146">
        <f t="shared" si="9"/>
        <v>1.0309139784946237</v>
      </c>
      <c r="AI18" s="146">
        <f t="shared" si="10"/>
        <v>1.1409168081494059</v>
      </c>
      <c r="AJ18" s="146">
        <f t="shared" si="11"/>
        <v>0</v>
      </c>
      <c r="AK18" s="146">
        <f t="shared" si="12"/>
        <v>0</v>
      </c>
      <c r="AL18" s="146">
        <f t="shared" si="19"/>
        <v>0</v>
      </c>
      <c r="AM18" s="146">
        <f t="shared" si="20"/>
        <v>0</v>
      </c>
      <c r="AO18" s="236">
        <f t="shared" si="13"/>
        <v>0.77722567287784683</v>
      </c>
      <c r="AP18" s="236">
        <f t="shared" si="14"/>
        <v>0.94291212315586914</v>
      </c>
      <c r="AQ18" s="236">
        <f t="shared" si="15"/>
        <v>1.0309139784946237</v>
      </c>
      <c r="AR18" s="236">
        <f t="shared" si="16"/>
        <v>1.0161290322580645</v>
      </c>
    </row>
    <row r="19" spans="1:44" ht="17" customHeight="1" x14ac:dyDescent="0.35">
      <c r="A19" s="133" t="s">
        <v>16</v>
      </c>
      <c r="B19" s="137">
        <v>2076.5</v>
      </c>
      <c r="C19" s="139">
        <v>1797.75</v>
      </c>
      <c r="D19" s="139">
        <v>1562</v>
      </c>
      <c r="E19" s="139">
        <v>1220.8800000000001</v>
      </c>
      <c r="F19" s="137">
        <v>0</v>
      </c>
      <c r="G19" s="139">
        <v>0</v>
      </c>
      <c r="H19" s="137">
        <v>0</v>
      </c>
      <c r="I19" s="140">
        <v>0</v>
      </c>
      <c r="J19" s="139">
        <v>1116</v>
      </c>
      <c r="K19" s="139">
        <v>1162.5</v>
      </c>
      <c r="L19" s="139">
        <v>1476</v>
      </c>
      <c r="M19" s="139">
        <v>1236</v>
      </c>
      <c r="N19" s="139">
        <v>0</v>
      </c>
      <c r="O19" s="139">
        <v>0</v>
      </c>
      <c r="P19" s="139">
        <v>0</v>
      </c>
      <c r="Q19" s="137">
        <v>0</v>
      </c>
      <c r="R19" s="137">
        <v>0</v>
      </c>
      <c r="S19" s="139">
        <v>0</v>
      </c>
      <c r="T19" s="139">
        <v>0</v>
      </c>
      <c r="U19" s="139">
        <v>0</v>
      </c>
      <c r="V19" s="137">
        <v>833</v>
      </c>
      <c r="W19" s="143">
        <f t="shared" si="0"/>
        <v>3.5537214885954382</v>
      </c>
      <c r="X19" s="143">
        <f t="shared" si="1"/>
        <v>2.9494357743097241</v>
      </c>
      <c r="Y19" s="143">
        <f t="shared" si="2"/>
        <v>0</v>
      </c>
      <c r="Z19" s="143">
        <f t="shared" si="3"/>
        <v>0</v>
      </c>
      <c r="AA19" s="143">
        <f t="shared" si="17"/>
        <v>0</v>
      </c>
      <c r="AB19" s="144">
        <f t="shared" si="18"/>
        <v>0</v>
      </c>
      <c r="AC19" s="145">
        <f t="shared" si="4"/>
        <v>6.5031572629051624</v>
      </c>
      <c r="AD19" s="146">
        <f t="shared" si="5"/>
        <v>0.8657596917890682</v>
      </c>
      <c r="AE19" s="146">
        <f t="shared" si="6"/>
        <v>0.78161331626120367</v>
      </c>
      <c r="AF19" s="146">
        <f t="shared" si="7"/>
        <v>0</v>
      </c>
      <c r="AG19" s="146">
        <f t="shared" si="8"/>
        <v>0</v>
      </c>
      <c r="AH19" s="146">
        <f t="shared" si="9"/>
        <v>1.0416666666666667</v>
      </c>
      <c r="AI19" s="146">
        <f t="shared" si="10"/>
        <v>0.83739837398373984</v>
      </c>
      <c r="AJ19" s="146">
        <f t="shared" si="11"/>
        <v>0</v>
      </c>
      <c r="AK19" s="146">
        <f t="shared" si="12"/>
        <v>0</v>
      </c>
      <c r="AL19" s="146">
        <f t="shared" si="19"/>
        <v>0</v>
      </c>
      <c r="AM19" s="146">
        <f t="shared" si="20"/>
        <v>0</v>
      </c>
      <c r="AO19" s="236">
        <f t="shared" si="13"/>
        <v>0.8657596917890682</v>
      </c>
      <c r="AP19" s="236">
        <f t="shared" si="14"/>
        <v>0.78161331626120367</v>
      </c>
      <c r="AQ19" s="236">
        <f t="shared" si="15"/>
        <v>1.0416666666666667</v>
      </c>
      <c r="AR19" s="236">
        <f t="shared" si="16"/>
        <v>0.83739837398373984</v>
      </c>
    </row>
    <row r="20" spans="1:44" ht="17" customHeight="1" x14ac:dyDescent="0.35">
      <c r="A20" s="133" t="s">
        <v>17</v>
      </c>
      <c r="B20" s="137">
        <v>3091</v>
      </c>
      <c r="C20" s="139">
        <v>1893.75</v>
      </c>
      <c r="D20" s="139">
        <v>417</v>
      </c>
      <c r="E20" s="139">
        <v>333</v>
      </c>
      <c r="F20" s="137">
        <v>0</v>
      </c>
      <c r="G20" s="139">
        <v>0</v>
      </c>
      <c r="H20" s="137">
        <v>0</v>
      </c>
      <c r="I20" s="140">
        <v>0</v>
      </c>
      <c r="J20" s="139">
        <v>2232</v>
      </c>
      <c r="K20" s="139">
        <v>1620</v>
      </c>
      <c r="L20" s="139">
        <v>372</v>
      </c>
      <c r="M20" s="139">
        <v>216</v>
      </c>
      <c r="N20" s="139">
        <v>0</v>
      </c>
      <c r="O20" s="139">
        <v>0</v>
      </c>
      <c r="P20" s="139">
        <v>0</v>
      </c>
      <c r="Q20" s="137">
        <v>0</v>
      </c>
      <c r="R20" s="137">
        <v>0</v>
      </c>
      <c r="S20" s="139">
        <v>0</v>
      </c>
      <c r="T20" s="139">
        <v>0</v>
      </c>
      <c r="U20" s="139">
        <v>0</v>
      </c>
      <c r="V20" s="137"/>
      <c r="W20" s="143">
        <f t="shared" si="0"/>
        <v>0</v>
      </c>
      <c r="X20" s="143">
        <f t="shared" si="1"/>
        <v>0</v>
      </c>
      <c r="Y20" s="143">
        <f t="shared" si="2"/>
        <v>0</v>
      </c>
      <c r="Z20" s="143">
        <f t="shared" si="3"/>
        <v>0</v>
      </c>
      <c r="AA20" s="143">
        <f t="shared" si="17"/>
        <v>0</v>
      </c>
      <c r="AB20" s="144">
        <f t="shared" si="18"/>
        <v>0</v>
      </c>
      <c r="AC20" s="145">
        <f t="shared" si="4"/>
        <v>0</v>
      </c>
      <c r="AD20" s="146">
        <f t="shared" si="5"/>
        <v>0.6126658039469427</v>
      </c>
      <c r="AE20" s="146">
        <f t="shared" si="6"/>
        <v>0.79856115107913672</v>
      </c>
      <c r="AF20" s="146">
        <f t="shared" si="7"/>
        <v>0</v>
      </c>
      <c r="AG20" s="146">
        <f t="shared" si="8"/>
        <v>0</v>
      </c>
      <c r="AH20" s="146">
        <f t="shared" si="9"/>
        <v>0.72580645161290325</v>
      </c>
      <c r="AI20" s="146">
        <f t="shared" si="10"/>
        <v>0.58064516129032262</v>
      </c>
      <c r="AJ20" s="146">
        <f t="shared" si="11"/>
        <v>0</v>
      </c>
      <c r="AK20" s="146">
        <f t="shared" si="12"/>
        <v>0</v>
      </c>
      <c r="AL20" s="146">
        <f t="shared" si="19"/>
        <v>0</v>
      </c>
      <c r="AM20" s="146">
        <f t="shared" si="20"/>
        <v>0</v>
      </c>
      <c r="AO20" s="236">
        <f t="shared" si="13"/>
        <v>0.6126658039469427</v>
      </c>
      <c r="AP20" s="236">
        <f t="shared" si="14"/>
        <v>0.79856115107913672</v>
      </c>
      <c r="AQ20" s="236">
        <f t="shared" si="15"/>
        <v>0.72580645161290325</v>
      </c>
      <c r="AR20" s="236">
        <f t="shared" si="16"/>
        <v>0.58064516129032262</v>
      </c>
    </row>
    <row r="21" spans="1:44" ht="17" customHeight="1" x14ac:dyDescent="0.35">
      <c r="A21" s="133" t="s">
        <v>18</v>
      </c>
      <c r="B21" s="137">
        <v>1737.5</v>
      </c>
      <c r="C21" s="139">
        <v>1395</v>
      </c>
      <c r="D21" s="139">
        <v>1537.0178571428571</v>
      </c>
      <c r="E21" s="139">
        <v>1267.5</v>
      </c>
      <c r="F21" s="137">
        <v>0</v>
      </c>
      <c r="G21" s="139">
        <v>36</v>
      </c>
      <c r="H21" s="137">
        <v>97.982142857142847</v>
      </c>
      <c r="I21" s="140">
        <v>36</v>
      </c>
      <c r="J21" s="139">
        <v>1116</v>
      </c>
      <c r="K21" s="139">
        <v>1016.5</v>
      </c>
      <c r="L21" s="139">
        <v>1047.9107142857142</v>
      </c>
      <c r="M21" s="139">
        <v>1139</v>
      </c>
      <c r="N21" s="139">
        <v>0</v>
      </c>
      <c r="O21" s="139">
        <v>0</v>
      </c>
      <c r="P21" s="139">
        <v>68.089285714285708</v>
      </c>
      <c r="Q21" s="137">
        <v>0</v>
      </c>
      <c r="R21" s="137">
        <v>0</v>
      </c>
      <c r="S21" s="139">
        <v>0</v>
      </c>
      <c r="T21" s="139">
        <v>0</v>
      </c>
      <c r="U21" s="139">
        <v>0</v>
      </c>
      <c r="V21" s="139">
        <v>823</v>
      </c>
      <c r="W21" s="143">
        <f t="shared" si="0"/>
        <v>2.9301336573511545</v>
      </c>
      <c r="X21" s="143">
        <f t="shared" si="1"/>
        <v>2.9240583232077766</v>
      </c>
      <c r="Y21" s="143">
        <f t="shared" si="2"/>
        <v>4.374240583232078E-2</v>
      </c>
      <c r="Z21" s="143">
        <f t="shared" si="3"/>
        <v>4.374240583232078E-2</v>
      </c>
      <c r="AA21" s="143">
        <f t="shared" si="17"/>
        <v>0</v>
      </c>
      <c r="AB21" s="144">
        <f t="shared" si="18"/>
        <v>0</v>
      </c>
      <c r="AC21" s="145">
        <f t="shared" si="4"/>
        <v>5.9416767922235723</v>
      </c>
      <c r="AD21" s="146">
        <f t="shared" si="5"/>
        <v>0.80287769784172658</v>
      </c>
      <c r="AE21" s="146">
        <f t="shared" si="6"/>
        <v>0.8246488445854101</v>
      </c>
      <c r="AF21" s="146">
        <f t="shared" si="7"/>
        <v>0</v>
      </c>
      <c r="AG21" s="146">
        <f t="shared" si="8"/>
        <v>0.36741388737014768</v>
      </c>
      <c r="AH21" s="146">
        <f t="shared" si="9"/>
        <v>0.91084229390681004</v>
      </c>
      <c r="AI21" s="146">
        <f t="shared" si="10"/>
        <v>1.0869246630199547</v>
      </c>
      <c r="AJ21" s="146">
        <f t="shared" si="11"/>
        <v>0</v>
      </c>
      <c r="AK21" s="146">
        <f t="shared" si="12"/>
        <v>0</v>
      </c>
      <c r="AL21" s="146">
        <f t="shared" si="19"/>
        <v>0</v>
      </c>
      <c r="AM21" s="146">
        <f t="shared" si="20"/>
        <v>0</v>
      </c>
      <c r="AO21" s="236">
        <f t="shared" si="13"/>
        <v>0.82359712230215831</v>
      </c>
      <c r="AP21" s="236">
        <f t="shared" si="14"/>
        <v>0.79724770642201837</v>
      </c>
      <c r="AQ21" s="236">
        <f t="shared" si="15"/>
        <v>0.91084229390681004</v>
      </c>
      <c r="AR21" s="236">
        <f t="shared" si="16"/>
        <v>1.0206093189964158</v>
      </c>
    </row>
    <row r="22" spans="1:44" ht="17" customHeight="1" x14ac:dyDescent="0.35">
      <c r="A22" s="133" t="s">
        <v>19</v>
      </c>
      <c r="B22" s="137">
        <v>1018.5</v>
      </c>
      <c r="C22" s="139">
        <v>935</v>
      </c>
      <c r="D22" s="139">
        <v>980</v>
      </c>
      <c r="E22" s="139">
        <v>792.5</v>
      </c>
      <c r="F22" s="137">
        <v>0</v>
      </c>
      <c r="G22" s="139">
        <v>0</v>
      </c>
      <c r="H22" s="137">
        <v>0</v>
      </c>
      <c r="I22" s="140">
        <v>0</v>
      </c>
      <c r="J22" s="139">
        <v>744</v>
      </c>
      <c r="K22" s="139">
        <v>695.17</v>
      </c>
      <c r="L22" s="139">
        <v>744</v>
      </c>
      <c r="M22" s="139">
        <v>491.5</v>
      </c>
      <c r="N22" s="139">
        <v>0</v>
      </c>
      <c r="O22" s="139">
        <v>0</v>
      </c>
      <c r="P22" s="139">
        <v>0</v>
      </c>
      <c r="Q22" s="137">
        <v>0</v>
      </c>
      <c r="R22" s="137">
        <v>0</v>
      </c>
      <c r="S22" s="139">
        <v>0</v>
      </c>
      <c r="T22" s="139">
        <v>0</v>
      </c>
      <c r="U22" s="139">
        <v>0</v>
      </c>
      <c r="V22" s="139">
        <v>338</v>
      </c>
      <c r="W22" s="143">
        <f t="shared" si="0"/>
        <v>4.8229881656804734</v>
      </c>
      <c r="X22" s="143">
        <f t="shared" si="1"/>
        <v>3.7988165680473371</v>
      </c>
      <c r="Y22" s="143">
        <f t="shared" si="2"/>
        <v>0</v>
      </c>
      <c r="Z22" s="143">
        <f t="shared" si="3"/>
        <v>0</v>
      </c>
      <c r="AA22" s="143">
        <f t="shared" si="17"/>
        <v>0</v>
      </c>
      <c r="AB22" s="144">
        <f t="shared" si="18"/>
        <v>0</v>
      </c>
      <c r="AC22" s="145">
        <f t="shared" si="4"/>
        <v>8.6218047337278101</v>
      </c>
      <c r="AD22" s="146">
        <f t="shared" si="5"/>
        <v>0.91801669121256746</v>
      </c>
      <c r="AE22" s="146">
        <f t="shared" si="6"/>
        <v>0.80867346938775508</v>
      </c>
      <c r="AF22" s="146">
        <f t="shared" si="7"/>
        <v>0</v>
      </c>
      <c r="AG22" s="146">
        <f t="shared" si="8"/>
        <v>0</v>
      </c>
      <c r="AH22" s="146">
        <f t="shared" si="9"/>
        <v>0.93436827956989243</v>
      </c>
      <c r="AI22" s="146">
        <f t="shared" si="10"/>
        <v>0.6606182795698925</v>
      </c>
      <c r="AJ22" s="146">
        <f t="shared" si="11"/>
        <v>0</v>
      </c>
      <c r="AK22" s="146">
        <f t="shared" si="12"/>
        <v>0</v>
      </c>
      <c r="AL22" s="146">
        <f t="shared" si="19"/>
        <v>0</v>
      </c>
      <c r="AM22" s="146">
        <f t="shared" si="20"/>
        <v>0</v>
      </c>
      <c r="AO22" s="236">
        <f t="shared" si="13"/>
        <v>0.91801669121256746</v>
      </c>
      <c r="AP22" s="236">
        <f t="shared" si="14"/>
        <v>0.80867346938775508</v>
      </c>
      <c r="AQ22" s="236">
        <f t="shared" si="15"/>
        <v>0.93436827956989243</v>
      </c>
      <c r="AR22" s="236">
        <f t="shared" si="16"/>
        <v>0.6606182795698925</v>
      </c>
    </row>
    <row r="23" spans="1:44" ht="17" customHeight="1" x14ac:dyDescent="0.35">
      <c r="A23" s="133" t="s">
        <v>45</v>
      </c>
      <c r="B23" s="137">
        <v>2069</v>
      </c>
      <c r="C23" s="139">
        <v>1389.25</v>
      </c>
      <c r="D23" s="139">
        <v>1860</v>
      </c>
      <c r="E23" s="139">
        <v>1527.25</v>
      </c>
      <c r="F23" s="137">
        <v>0</v>
      </c>
      <c r="G23" s="139">
        <v>0</v>
      </c>
      <c r="H23" s="137">
        <v>0</v>
      </c>
      <c r="I23" s="140">
        <v>0</v>
      </c>
      <c r="J23" s="139">
        <v>1020</v>
      </c>
      <c r="K23" s="139">
        <v>1003.5</v>
      </c>
      <c r="L23" s="139">
        <v>1488</v>
      </c>
      <c r="M23" s="139">
        <v>1608</v>
      </c>
      <c r="N23" s="139">
        <v>0</v>
      </c>
      <c r="O23" s="139">
        <v>0</v>
      </c>
      <c r="P23" s="139">
        <v>0</v>
      </c>
      <c r="Q23" s="137">
        <v>0</v>
      </c>
      <c r="R23" s="137">
        <v>160.71</v>
      </c>
      <c r="S23" s="139">
        <v>165</v>
      </c>
      <c r="T23" s="139">
        <v>0</v>
      </c>
      <c r="U23" s="139">
        <v>0</v>
      </c>
      <c r="V23" s="139">
        <v>889</v>
      </c>
      <c r="W23" s="143">
        <f t="shared" si="0"/>
        <v>2.6915073115860517</v>
      </c>
      <c r="X23" s="143">
        <f t="shared" si="1"/>
        <v>3.5267154105736784</v>
      </c>
      <c r="Y23" s="143">
        <f t="shared" si="2"/>
        <v>0</v>
      </c>
      <c r="Z23" s="143">
        <f t="shared" si="3"/>
        <v>0</v>
      </c>
      <c r="AA23" s="143">
        <f t="shared" si="17"/>
        <v>0.18560179977502811</v>
      </c>
      <c r="AB23" s="144">
        <f t="shared" si="18"/>
        <v>0</v>
      </c>
      <c r="AC23" s="145">
        <f t="shared" si="4"/>
        <v>6.4038245219347587</v>
      </c>
      <c r="AD23" s="146">
        <f t="shared" si="5"/>
        <v>0.67145964233929434</v>
      </c>
      <c r="AE23" s="146">
        <f t="shared" si="6"/>
        <v>0.82110215053763436</v>
      </c>
      <c r="AF23" s="146">
        <f t="shared" si="7"/>
        <v>0</v>
      </c>
      <c r="AG23" s="146">
        <f t="shared" si="8"/>
        <v>0</v>
      </c>
      <c r="AH23" s="146">
        <f t="shared" si="9"/>
        <v>0.98382352941176465</v>
      </c>
      <c r="AI23" s="146">
        <f t="shared" si="10"/>
        <v>1.0806451612903225</v>
      </c>
      <c r="AJ23" s="146">
        <f t="shared" si="11"/>
        <v>0</v>
      </c>
      <c r="AK23" s="146">
        <f t="shared" si="12"/>
        <v>0</v>
      </c>
      <c r="AL23" s="146">
        <f t="shared" si="19"/>
        <v>1.0266940451745379</v>
      </c>
      <c r="AM23" s="146">
        <f t="shared" si="20"/>
        <v>0</v>
      </c>
      <c r="AO23" s="236">
        <f t="shared" si="13"/>
        <v>0.67145964233929434</v>
      </c>
      <c r="AP23" s="236">
        <f t="shared" si="14"/>
        <v>0.82110215053763436</v>
      </c>
      <c r="AQ23" s="236">
        <f t="shared" si="15"/>
        <v>0.98382352941176465</v>
      </c>
      <c r="AR23" s="236">
        <f t="shared" si="16"/>
        <v>1.0806451612903225</v>
      </c>
    </row>
    <row r="24" spans="1:44" ht="17" customHeight="1" x14ac:dyDescent="0.35">
      <c r="A24" s="133" t="s">
        <v>20</v>
      </c>
      <c r="B24" s="137">
        <v>3116.1071428571427</v>
      </c>
      <c r="C24" s="139">
        <v>1669.25</v>
      </c>
      <c r="D24" s="139">
        <v>1498.6428571428571</v>
      </c>
      <c r="E24" s="139">
        <v>1583.5</v>
      </c>
      <c r="F24" s="137">
        <v>122.89285714285712</v>
      </c>
      <c r="G24" s="139">
        <v>79.83</v>
      </c>
      <c r="H24" s="137">
        <v>86.357142857142847</v>
      </c>
      <c r="I24" s="140">
        <v>43.5</v>
      </c>
      <c r="J24" s="139">
        <v>1860</v>
      </c>
      <c r="K24" s="139">
        <v>1182.67</v>
      </c>
      <c r="L24" s="139">
        <v>1408.2857142857142</v>
      </c>
      <c r="M24" s="139">
        <v>1368</v>
      </c>
      <c r="N24" s="139">
        <v>43.178571428571431</v>
      </c>
      <c r="O24" s="139">
        <v>96</v>
      </c>
      <c r="P24" s="139">
        <v>79.714285714285708</v>
      </c>
      <c r="Q24" s="137">
        <v>24</v>
      </c>
      <c r="R24" s="137">
        <v>160.71</v>
      </c>
      <c r="S24" s="139">
        <v>142.5</v>
      </c>
      <c r="T24" s="139">
        <v>0</v>
      </c>
      <c r="U24" s="139">
        <v>0</v>
      </c>
      <c r="V24" s="139">
        <v>874</v>
      </c>
      <c r="W24" s="143">
        <f t="shared" si="0"/>
        <v>3.263066361556064</v>
      </c>
      <c r="X24" s="143">
        <f t="shared" si="1"/>
        <v>3.3770022883295194</v>
      </c>
      <c r="Y24" s="143">
        <f t="shared" si="2"/>
        <v>0.20117848970251714</v>
      </c>
      <c r="Z24" s="143">
        <f t="shared" si="3"/>
        <v>7.7231121281464532E-2</v>
      </c>
      <c r="AA24" s="143">
        <f t="shared" si="17"/>
        <v>0.16304347826086957</v>
      </c>
      <c r="AB24" s="144">
        <f t="shared" si="18"/>
        <v>0</v>
      </c>
      <c r="AC24" s="145">
        <f t="shared" si="4"/>
        <v>7.0815217391304337</v>
      </c>
      <c r="AD24" s="146">
        <f t="shared" si="5"/>
        <v>0.53568440476326917</v>
      </c>
      <c r="AE24" s="146">
        <f t="shared" si="6"/>
        <v>1.0566226585958725</v>
      </c>
      <c r="AF24" s="146">
        <f t="shared" si="7"/>
        <v>0.64959023539668714</v>
      </c>
      <c r="AG24" s="146">
        <f t="shared" si="8"/>
        <v>0.50372208436724575</v>
      </c>
      <c r="AH24" s="146">
        <f t="shared" si="9"/>
        <v>0.63584408602150544</v>
      </c>
      <c r="AI24" s="146">
        <f t="shared" si="10"/>
        <v>0.9713937918441875</v>
      </c>
      <c r="AJ24" s="146">
        <f t="shared" si="11"/>
        <v>0.44977678571428575</v>
      </c>
      <c r="AK24" s="146">
        <f t="shared" si="12"/>
        <v>0.30107526881720431</v>
      </c>
      <c r="AL24" s="146">
        <f t="shared" si="19"/>
        <v>0.88669031174164636</v>
      </c>
      <c r="AM24" s="146">
        <f t="shared" si="20"/>
        <v>0</v>
      </c>
      <c r="AO24" s="236">
        <f t="shared" si="13"/>
        <v>0.54000617474529178</v>
      </c>
      <c r="AP24" s="236">
        <f t="shared" si="14"/>
        <v>1.0264984227129337</v>
      </c>
      <c r="AQ24" s="236">
        <f t="shared" si="15"/>
        <v>0.67186023381936244</v>
      </c>
      <c r="AR24" s="236">
        <f t="shared" si="16"/>
        <v>0.93548387096774188</v>
      </c>
    </row>
    <row r="25" spans="1:44" ht="17" customHeight="1" x14ac:dyDescent="0.35">
      <c r="A25" s="133" t="s">
        <v>21</v>
      </c>
      <c r="B25" s="137">
        <v>3459.5714285714284</v>
      </c>
      <c r="C25" s="139">
        <v>1927.5</v>
      </c>
      <c r="D25" s="139">
        <v>1607.5</v>
      </c>
      <c r="E25" s="139">
        <v>1128.5</v>
      </c>
      <c r="F25" s="137">
        <v>275.67857142857139</v>
      </c>
      <c r="G25" s="139">
        <v>84</v>
      </c>
      <c r="H25" s="137">
        <v>0</v>
      </c>
      <c r="I25" s="140">
        <v>0</v>
      </c>
      <c r="J25" s="139">
        <v>2964</v>
      </c>
      <c r="K25" s="139">
        <v>1630</v>
      </c>
      <c r="L25" s="139">
        <v>1116</v>
      </c>
      <c r="M25" s="139">
        <v>1020</v>
      </c>
      <c r="N25" s="139">
        <v>56.464285714285722</v>
      </c>
      <c r="O25" s="139">
        <v>48</v>
      </c>
      <c r="P25" s="139">
        <v>0</v>
      </c>
      <c r="Q25" s="137">
        <v>0</v>
      </c>
      <c r="R25" s="137">
        <v>0</v>
      </c>
      <c r="S25" s="139">
        <v>0</v>
      </c>
      <c r="T25" s="139">
        <v>0</v>
      </c>
      <c r="U25" s="139">
        <v>0</v>
      </c>
      <c r="V25" s="139">
        <v>892</v>
      </c>
      <c r="W25" s="143">
        <f t="shared" si="0"/>
        <v>3.9882286995515694</v>
      </c>
      <c r="X25" s="143">
        <f t="shared" si="1"/>
        <v>2.4086322869955157</v>
      </c>
      <c r="Y25" s="143">
        <f t="shared" si="2"/>
        <v>0.14798206278026907</v>
      </c>
      <c r="Z25" s="143">
        <f t="shared" si="3"/>
        <v>0</v>
      </c>
      <c r="AA25" s="143">
        <f t="shared" si="17"/>
        <v>0</v>
      </c>
      <c r="AB25" s="144">
        <f t="shared" si="18"/>
        <v>0</v>
      </c>
      <c r="AC25" s="145">
        <f t="shared" si="4"/>
        <v>6.5448430493273539</v>
      </c>
      <c r="AD25" s="146">
        <f t="shared" si="5"/>
        <v>0.55714993599537521</v>
      </c>
      <c r="AE25" s="146">
        <f t="shared" si="6"/>
        <v>0.70202177293934687</v>
      </c>
      <c r="AF25" s="146">
        <f t="shared" si="7"/>
        <v>0.30470268169452008</v>
      </c>
      <c r="AG25" s="146">
        <f t="shared" si="8"/>
        <v>0</v>
      </c>
      <c r="AH25" s="146">
        <f t="shared" si="9"/>
        <v>0.54993252361673417</v>
      </c>
      <c r="AI25" s="146">
        <f t="shared" si="10"/>
        <v>0.91397849462365588</v>
      </c>
      <c r="AJ25" s="146">
        <f t="shared" si="11"/>
        <v>1.1763392857142858</v>
      </c>
      <c r="AK25" s="146">
        <f t="shared" si="12"/>
        <v>0</v>
      </c>
      <c r="AL25" s="146">
        <f t="shared" si="19"/>
        <v>0</v>
      </c>
      <c r="AM25" s="146">
        <f t="shared" si="20"/>
        <v>0</v>
      </c>
      <c r="AO25" s="236">
        <f t="shared" si="13"/>
        <v>0.53851817147446623</v>
      </c>
      <c r="AP25" s="236">
        <f t="shared" si="14"/>
        <v>0.70202177293934687</v>
      </c>
      <c r="AQ25" s="236">
        <f t="shared" si="15"/>
        <v>0.55554373145093583</v>
      </c>
      <c r="AR25" s="236">
        <f t="shared" si="16"/>
        <v>0.91397849462365588</v>
      </c>
    </row>
    <row r="26" spans="1:44" ht="17" customHeight="1" x14ac:dyDescent="0.35">
      <c r="A26" s="133" t="s">
        <v>22</v>
      </c>
      <c r="B26" s="137">
        <v>1759.5</v>
      </c>
      <c r="C26" s="139">
        <v>1400</v>
      </c>
      <c r="D26" s="139">
        <v>1132.6607142857142</v>
      </c>
      <c r="E26" s="139">
        <v>657.5</v>
      </c>
      <c r="F26" s="137">
        <v>0</v>
      </c>
      <c r="G26" s="139">
        <v>108</v>
      </c>
      <c r="H26" s="137">
        <v>91.339285714285708</v>
      </c>
      <c r="I26" s="140">
        <v>108</v>
      </c>
      <c r="J26" s="139">
        <v>1488</v>
      </c>
      <c r="K26" s="139">
        <v>935.5</v>
      </c>
      <c r="L26" s="139">
        <v>933.26785714285711</v>
      </c>
      <c r="M26" s="139">
        <v>552</v>
      </c>
      <c r="N26" s="139">
        <v>0</v>
      </c>
      <c r="O26" s="139">
        <v>24</v>
      </c>
      <c r="P26" s="139">
        <v>74.732142857142847</v>
      </c>
      <c r="Q26" s="137">
        <v>24</v>
      </c>
      <c r="R26" s="137">
        <v>0</v>
      </c>
      <c r="S26" s="139">
        <v>0</v>
      </c>
      <c r="T26" s="139">
        <v>0</v>
      </c>
      <c r="U26" s="139">
        <v>0</v>
      </c>
      <c r="V26" s="139">
        <v>458</v>
      </c>
      <c r="W26" s="143">
        <f t="shared" si="0"/>
        <v>5.0993449781659388</v>
      </c>
      <c r="X26" s="143">
        <f t="shared" si="1"/>
        <v>2.640829694323144</v>
      </c>
      <c r="Y26" s="143">
        <f t="shared" si="2"/>
        <v>0.28820960698689957</v>
      </c>
      <c r="Z26" s="143">
        <f t="shared" si="3"/>
        <v>0.28820960698689957</v>
      </c>
      <c r="AA26" s="143">
        <f t="shared" si="17"/>
        <v>0</v>
      </c>
      <c r="AB26" s="144">
        <f t="shared" si="18"/>
        <v>0</v>
      </c>
      <c r="AC26" s="145">
        <f t="shared" si="4"/>
        <v>8.3165938864628828</v>
      </c>
      <c r="AD26" s="146">
        <f t="shared" si="5"/>
        <v>0.7956805910770105</v>
      </c>
      <c r="AE26" s="146">
        <f t="shared" si="6"/>
        <v>0.58049157325513567</v>
      </c>
      <c r="AF26" s="146">
        <f t="shared" si="7"/>
        <v>0</v>
      </c>
      <c r="AG26" s="146">
        <f t="shared" si="8"/>
        <v>1.1824046920821114</v>
      </c>
      <c r="AH26" s="146">
        <f t="shared" si="9"/>
        <v>0.62869623655913975</v>
      </c>
      <c r="AI26" s="146">
        <f t="shared" si="10"/>
        <v>0.59147006486424436</v>
      </c>
      <c r="AJ26" s="146">
        <f t="shared" si="11"/>
        <v>0</v>
      </c>
      <c r="AK26" s="146">
        <f t="shared" si="12"/>
        <v>0.32114695340501798</v>
      </c>
      <c r="AL26" s="146">
        <f t="shared" si="19"/>
        <v>0</v>
      </c>
      <c r="AM26" s="146">
        <f t="shared" si="20"/>
        <v>0</v>
      </c>
      <c r="AO26" s="236">
        <f t="shared" si="13"/>
        <v>0.85706166524580851</v>
      </c>
      <c r="AP26" s="236">
        <f t="shared" si="14"/>
        <v>0.62540849673202614</v>
      </c>
      <c r="AQ26" s="236">
        <f t="shared" si="15"/>
        <v>0.64482526881720426</v>
      </c>
      <c r="AR26" s="236">
        <f t="shared" si="16"/>
        <v>0.5714285714285714</v>
      </c>
    </row>
    <row r="27" spans="1:44" ht="17" customHeight="1" x14ac:dyDescent="0.35">
      <c r="A27" s="133" t="s">
        <v>23</v>
      </c>
      <c r="B27" s="139">
        <v>2178</v>
      </c>
      <c r="C27" s="139">
        <v>1452.75</v>
      </c>
      <c r="D27" s="137">
        <v>754.98214285714289</v>
      </c>
      <c r="E27" s="139">
        <v>696</v>
      </c>
      <c r="F27" s="137">
        <v>0</v>
      </c>
      <c r="G27" s="140">
        <v>48</v>
      </c>
      <c r="H27" s="137">
        <v>88.017857142857139</v>
      </c>
      <c r="I27" s="140">
        <v>120</v>
      </c>
      <c r="J27" s="139">
        <v>1488</v>
      </c>
      <c r="K27" s="139">
        <v>1175</v>
      </c>
      <c r="L27" s="139">
        <v>665.94642857142856</v>
      </c>
      <c r="M27" s="139">
        <v>731.5</v>
      </c>
      <c r="N27" s="139">
        <v>0</v>
      </c>
      <c r="O27" s="139">
        <v>0</v>
      </c>
      <c r="P27" s="139">
        <v>78.053571428571416</v>
      </c>
      <c r="Q27" s="137">
        <v>0</v>
      </c>
      <c r="R27" s="137">
        <v>0</v>
      </c>
      <c r="S27" s="139">
        <v>0</v>
      </c>
      <c r="T27" s="139">
        <v>0</v>
      </c>
      <c r="U27" s="139">
        <v>0</v>
      </c>
      <c r="V27" s="139">
        <v>466</v>
      </c>
      <c r="W27" s="143">
        <f t="shared" si="0"/>
        <v>5.6389484978540771</v>
      </c>
      <c r="X27" s="143">
        <f t="shared" si="1"/>
        <v>3.0633047210300428</v>
      </c>
      <c r="Y27" s="143">
        <f t="shared" si="2"/>
        <v>0.10300429184549356</v>
      </c>
      <c r="Z27" s="143">
        <f t="shared" si="3"/>
        <v>0.25751072961373389</v>
      </c>
      <c r="AA27" s="143">
        <f t="shared" si="17"/>
        <v>0</v>
      </c>
      <c r="AB27" s="144">
        <f t="shared" si="18"/>
        <v>0</v>
      </c>
      <c r="AC27" s="145">
        <f t="shared" si="4"/>
        <v>9.0627682403433489</v>
      </c>
      <c r="AD27" s="146">
        <f t="shared" si="5"/>
        <v>0.66701101928374651</v>
      </c>
      <c r="AE27" s="146">
        <f t="shared" si="6"/>
        <v>0.92187610870644998</v>
      </c>
      <c r="AF27" s="146">
        <f t="shared" si="7"/>
        <v>0</v>
      </c>
      <c r="AG27" s="146">
        <f t="shared" si="8"/>
        <v>1.3633597078514912</v>
      </c>
      <c r="AH27" s="146">
        <f t="shared" si="9"/>
        <v>0.78965053763440862</v>
      </c>
      <c r="AI27" s="146">
        <f t="shared" si="10"/>
        <v>1.098436703939077</v>
      </c>
      <c r="AJ27" s="146">
        <f t="shared" si="11"/>
        <v>0</v>
      </c>
      <c r="AK27" s="146">
        <f t="shared" si="12"/>
        <v>0</v>
      </c>
      <c r="AL27" s="146">
        <f t="shared" si="19"/>
        <v>0</v>
      </c>
      <c r="AM27" s="146">
        <f t="shared" si="20"/>
        <v>0</v>
      </c>
      <c r="AO27" s="236">
        <f t="shared" si="13"/>
        <v>0.68904958677685946</v>
      </c>
      <c r="AP27" s="236">
        <f t="shared" si="14"/>
        <v>0.96797153024911031</v>
      </c>
      <c r="AQ27" s="236">
        <f t="shared" si="15"/>
        <v>0.78965053763440862</v>
      </c>
      <c r="AR27" s="236">
        <f t="shared" si="16"/>
        <v>0.98319892473118276</v>
      </c>
    </row>
    <row r="28" spans="1:44" ht="17" customHeight="1" x14ac:dyDescent="0.35">
      <c r="A28" s="133" t="s">
        <v>24</v>
      </c>
      <c r="B28" s="137">
        <v>1686</v>
      </c>
      <c r="C28" s="139">
        <v>1073.5</v>
      </c>
      <c r="D28" s="139">
        <v>1036.3571428571429</v>
      </c>
      <c r="E28" s="139">
        <v>931</v>
      </c>
      <c r="F28" s="137">
        <v>0</v>
      </c>
      <c r="G28" s="139">
        <v>0</v>
      </c>
      <c r="H28" s="137">
        <v>99.642857142857125</v>
      </c>
      <c r="I28" s="140">
        <v>120</v>
      </c>
      <c r="J28" s="140">
        <v>1116</v>
      </c>
      <c r="K28" s="139">
        <v>775.5</v>
      </c>
      <c r="L28" s="139">
        <v>677.57142857142856</v>
      </c>
      <c r="M28" s="139">
        <v>780</v>
      </c>
      <c r="N28" s="139">
        <v>0</v>
      </c>
      <c r="O28" s="139">
        <v>0</v>
      </c>
      <c r="P28" s="139">
        <v>66.428571428571431</v>
      </c>
      <c r="Q28" s="137">
        <v>0</v>
      </c>
      <c r="R28" s="137">
        <v>0</v>
      </c>
      <c r="S28" s="139">
        <v>0</v>
      </c>
      <c r="T28" s="139">
        <v>0</v>
      </c>
      <c r="U28" s="139">
        <v>0</v>
      </c>
      <c r="V28" s="139">
        <v>610</v>
      </c>
      <c r="W28" s="143">
        <f t="shared" si="0"/>
        <v>3.0311475409836066</v>
      </c>
      <c r="X28" s="143">
        <f t="shared" si="1"/>
        <v>2.8049180327868855</v>
      </c>
      <c r="Y28" s="143">
        <f t="shared" si="2"/>
        <v>0</v>
      </c>
      <c r="Z28" s="143">
        <f t="shared" si="3"/>
        <v>0.19672131147540983</v>
      </c>
      <c r="AA28" s="143">
        <f t="shared" si="17"/>
        <v>0</v>
      </c>
      <c r="AB28" s="144">
        <f t="shared" si="18"/>
        <v>0</v>
      </c>
      <c r="AC28" s="145">
        <f t="shared" si="4"/>
        <v>6.0327868852459021</v>
      </c>
      <c r="AD28" s="146">
        <f t="shared" si="5"/>
        <v>0.63671411625148278</v>
      </c>
      <c r="AE28" s="146">
        <f t="shared" si="6"/>
        <v>0.89833896202357155</v>
      </c>
      <c r="AF28" s="146">
        <f t="shared" si="7"/>
        <v>0</v>
      </c>
      <c r="AG28" s="146">
        <f t="shared" si="8"/>
        <v>1.2043010752688175</v>
      </c>
      <c r="AH28" s="146">
        <f t="shared" si="9"/>
        <v>0.69489247311827962</v>
      </c>
      <c r="AI28" s="146">
        <f t="shared" si="10"/>
        <v>1.1511701454775458</v>
      </c>
      <c r="AJ28" s="146">
        <f t="shared" si="11"/>
        <v>0</v>
      </c>
      <c r="AK28" s="146">
        <f t="shared" si="12"/>
        <v>0</v>
      </c>
      <c r="AL28" s="146">
        <f t="shared" si="19"/>
        <v>0</v>
      </c>
      <c r="AM28" s="146">
        <f t="shared" si="20"/>
        <v>0</v>
      </c>
      <c r="AO28" s="236">
        <f t="shared" si="13"/>
        <v>0.63671411625148278</v>
      </c>
      <c r="AP28" s="236">
        <f t="shared" si="14"/>
        <v>0.92517605633802813</v>
      </c>
      <c r="AQ28" s="236">
        <f t="shared" si="15"/>
        <v>0.69489247311827962</v>
      </c>
      <c r="AR28" s="236">
        <f t="shared" si="16"/>
        <v>1.0483870967741935</v>
      </c>
    </row>
    <row r="29" spans="1:44" ht="17" customHeight="1" x14ac:dyDescent="0.35">
      <c r="A29" s="133" t="s">
        <v>25</v>
      </c>
      <c r="B29" s="137">
        <v>1414.5</v>
      </c>
      <c r="C29" s="139">
        <v>1028.5</v>
      </c>
      <c r="D29" s="139">
        <v>1543.8571428571429</v>
      </c>
      <c r="E29" s="139">
        <v>1029</v>
      </c>
      <c r="F29" s="137">
        <v>0</v>
      </c>
      <c r="G29" s="139">
        <v>129</v>
      </c>
      <c r="H29" s="137">
        <v>99.642857142857125</v>
      </c>
      <c r="I29" s="140">
        <v>129</v>
      </c>
      <c r="J29" s="139">
        <v>1116</v>
      </c>
      <c r="K29" s="139">
        <v>756</v>
      </c>
      <c r="L29" s="139">
        <v>1037.5714285714287</v>
      </c>
      <c r="M29" s="139">
        <v>983</v>
      </c>
      <c r="N29" s="139">
        <v>0</v>
      </c>
      <c r="O29" s="139">
        <v>0</v>
      </c>
      <c r="P29" s="139">
        <v>66.428571428571431</v>
      </c>
      <c r="Q29" s="137">
        <v>12</v>
      </c>
      <c r="R29" s="137">
        <v>0</v>
      </c>
      <c r="S29" s="139">
        <v>0</v>
      </c>
      <c r="T29" s="139">
        <v>0</v>
      </c>
      <c r="U29" s="139">
        <v>0</v>
      </c>
      <c r="V29" s="139">
        <v>580</v>
      </c>
      <c r="W29" s="143">
        <f t="shared" si="0"/>
        <v>3.0767241379310346</v>
      </c>
      <c r="X29" s="143">
        <f t="shared" si="1"/>
        <v>3.4689655172413794</v>
      </c>
      <c r="Y29" s="143">
        <f t="shared" si="2"/>
        <v>0.22241379310344828</v>
      </c>
      <c r="Z29" s="143">
        <f t="shared" si="3"/>
        <v>0.24310344827586206</v>
      </c>
      <c r="AA29" s="143">
        <f t="shared" si="17"/>
        <v>0</v>
      </c>
      <c r="AB29" s="144">
        <f t="shared" si="18"/>
        <v>0</v>
      </c>
      <c r="AC29" s="145">
        <f t="shared" si="4"/>
        <v>7.011206896551724</v>
      </c>
      <c r="AD29" s="146">
        <f t="shared" si="5"/>
        <v>0.72711205372923293</v>
      </c>
      <c r="AE29" s="146">
        <f t="shared" si="6"/>
        <v>0.66651244563708711</v>
      </c>
      <c r="AF29" s="146">
        <f t="shared" si="7"/>
        <v>0</v>
      </c>
      <c r="AG29" s="146">
        <f t="shared" si="8"/>
        <v>1.2946236559139788</v>
      </c>
      <c r="AH29" s="146">
        <f t="shared" si="9"/>
        <v>0.67741935483870963</v>
      </c>
      <c r="AI29" s="146">
        <f t="shared" si="10"/>
        <v>0.94740465372435623</v>
      </c>
      <c r="AJ29" s="146">
        <f t="shared" si="11"/>
        <v>0</v>
      </c>
      <c r="AK29" s="146">
        <f t="shared" si="12"/>
        <v>0.18064516129032257</v>
      </c>
      <c r="AL29" s="146">
        <f t="shared" si="19"/>
        <v>0</v>
      </c>
      <c r="AM29" s="146">
        <f t="shared" si="20"/>
        <v>0</v>
      </c>
      <c r="AO29" s="236">
        <f t="shared" si="13"/>
        <v>0.8183103570166137</v>
      </c>
      <c r="AP29" s="236">
        <f t="shared" si="14"/>
        <v>0.7045938545786431</v>
      </c>
      <c r="AQ29" s="236">
        <f t="shared" si="15"/>
        <v>0.67741935483870963</v>
      </c>
      <c r="AR29" s="236">
        <f t="shared" si="16"/>
        <v>0.90126811594202894</v>
      </c>
    </row>
    <row r="30" spans="1:44" ht="17" customHeight="1" x14ac:dyDescent="0.35">
      <c r="A30" s="133" t="s">
        <v>26</v>
      </c>
      <c r="B30" s="137">
        <v>1329</v>
      </c>
      <c r="C30" s="139">
        <v>1576.5</v>
      </c>
      <c r="D30" s="139">
        <v>950.42857142857144</v>
      </c>
      <c r="E30" s="139">
        <v>938.5</v>
      </c>
      <c r="F30" s="137">
        <v>372</v>
      </c>
      <c r="G30" s="139">
        <v>156</v>
      </c>
      <c r="H30" s="137">
        <v>166.07142857142856</v>
      </c>
      <c r="I30" s="140">
        <v>96</v>
      </c>
      <c r="J30" s="140">
        <v>1860</v>
      </c>
      <c r="K30" s="139">
        <v>1115</v>
      </c>
      <c r="L30" s="139">
        <v>949.92857142857144</v>
      </c>
      <c r="M30" s="139">
        <v>1020</v>
      </c>
      <c r="N30" s="139">
        <v>49.95428571428571</v>
      </c>
      <c r="O30" s="139">
        <v>12</v>
      </c>
      <c r="P30" s="139">
        <v>166.07142857142856</v>
      </c>
      <c r="Q30" s="137">
        <v>12</v>
      </c>
      <c r="R30" s="137">
        <v>0</v>
      </c>
      <c r="S30" s="139">
        <v>0</v>
      </c>
      <c r="T30" s="139">
        <v>0</v>
      </c>
      <c r="U30" s="139">
        <v>0</v>
      </c>
      <c r="V30" s="139">
        <v>483</v>
      </c>
      <c r="W30" s="143">
        <f t="shared" si="0"/>
        <v>5.5724637681159424</v>
      </c>
      <c r="X30" s="143">
        <f t="shared" si="1"/>
        <v>4.0548654244306421</v>
      </c>
      <c r="Y30" s="143">
        <f t="shared" si="2"/>
        <v>0.34782608695652173</v>
      </c>
      <c r="Z30" s="143">
        <f t="shared" si="3"/>
        <v>0.2236024844720497</v>
      </c>
      <c r="AA30" s="143">
        <f t="shared" si="17"/>
        <v>0</v>
      </c>
      <c r="AB30" s="144">
        <f t="shared" si="18"/>
        <v>0</v>
      </c>
      <c r="AC30" s="145">
        <f t="shared" si="4"/>
        <v>10.198757763975156</v>
      </c>
      <c r="AD30" s="146">
        <f t="shared" si="5"/>
        <v>1.1862302483069977</v>
      </c>
      <c r="AE30" s="146">
        <f t="shared" si="6"/>
        <v>0.98744927100556135</v>
      </c>
      <c r="AF30" s="146">
        <f t="shared" si="7"/>
        <v>0.41935483870967744</v>
      </c>
      <c r="AG30" s="146">
        <f t="shared" si="8"/>
        <v>0.57806451612903231</v>
      </c>
      <c r="AH30" s="146">
        <f t="shared" si="9"/>
        <v>0.59946236559139787</v>
      </c>
      <c r="AI30" s="146">
        <f t="shared" si="10"/>
        <v>1.0737649447326867</v>
      </c>
      <c r="AJ30" s="146">
        <f t="shared" si="11"/>
        <v>4.1628571428571428</v>
      </c>
      <c r="AK30" s="146">
        <f t="shared" si="12"/>
        <v>7.2258064516129039E-2</v>
      </c>
      <c r="AL30" s="146">
        <f t="shared" si="19"/>
        <v>0</v>
      </c>
      <c r="AM30" s="146">
        <f t="shared" si="20"/>
        <v>0</v>
      </c>
      <c r="AO30" s="236">
        <f t="shared" si="13"/>
        <v>1.0185185185185186</v>
      </c>
      <c r="AP30" s="236">
        <f t="shared" si="14"/>
        <v>0.92655620241827141</v>
      </c>
      <c r="AQ30" s="236">
        <f t="shared" si="15"/>
        <v>0.59006647877884888</v>
      </c>
      <c r="AR30" s="236">
        <f t="shared" si="16"/>
        <v>0.92473118279569888</v>
      </c>
    </row>
    <row r="31" spans="1:44" ht="17" customHeight="1" x14ac:dyDescent="0.35">
      <c r="A31" s="133" t="s">
        <v>106</v>
      </c>
      <c r="B31" s="137">
        <v>6232.4514285714286</v>
      </c>
      <c r="C31" s="139">
        <v>5736.8</v>
      </c>
      <c r="D31" s="139">
        <v>2169.69</v>
      </c>
      <c r="E31" s="139">
        <v>1493</v>
      </c>
      <c r="F31" s="137">
        <v>377.04857142857139</v>
      </c>
      <c r="G31" s="139">
        <v>15</v>
      </c>
      <c r="H31" s="137">
        <v>201.81</v>
      </c>
      <c r="I31" s="140">
        <v>27</v>
      </c>
      <c r="J31" s="140">
        <v>5531.5</v>
      </c>
      <c r="K31" s="139">
        <v>5041.82</v>
      </c>
      <c r="L31" s="139">
        <v>1334.31</v>
      </c>
      <c r="M31" s="139">
        <v>1215</v>
      </c>
      <c r="N31" s="139">
        <v>61.379999999999995</v>
      </c>
      <c r="O31" s="139">
        <v>60</v>
      </c>
      <c r="P31" s="139">
        <v>123.69</v>
      </c>
      <c r="Q31" s="137">
        <v>0</v>
      </c>
      <c r="R31" s="137">
        <v>0</v>
      </c>
      <c r="S31" s="139">
        <v>0</v>
      </c>
      <c r="T31" s="139">
        <v>0</v>
      </c>
      <c r="U31" s="139">
        <v>0</v>
      </c>
      <c r="V31" s="139"/>
      <c r="W31" s="143">
        <f t="shared" si="0"/>
        <v>0</v>
      </c>
      <c r="X31" s="143">
        <f t="shared" si="1"/>
        <v>0</v>
      </c>
      <c r="Y31" s="143">
        <f t="shared" si="2"/>
        <v>0</v>
      </c>
      <c r="Z31" s="143">
        <f t="shared" si="3"/>
        <v>0</v>
      </c>
      <c r="AA31" s="143">
        <f t="shared" si="17"/>
        <v>0</v>
      </c>
      <c r="AB31" s="144">
        <f t="shared" si="18"/>
        <v>0</v>
      </c>
      <c r="AC31" s="145">
        <f t="shared" si="4"/>
        <v>0</v>
      </c>
      <c r="AD31" s="146">
        <f t="shared" si="5"/>
        <v>0.92047247631979712</v>
      </c>
      <c r="AE31" s="146">
        <f t="shared" si="6"/>
        <v>0.68811673557051922</v>
      </c>
      <c r="AF31" s="146">
        <f t="shared" si="7"/>
        <v>3.9782672940962514E-2</v>
      </c>
      <c r="AG31" s="146">
        <f t="shared" si="8"/>
        <v>0.13378920767058125</v>
      </c>
      <c r="AH31" s="146">
        <f t="shared" si="9"/>
        <v>0.9114742836481966</v>
      </c>
      <c r="AI31" s="146">
        <f t="shared" si="10"/>
        <v>0.91058299795399877</v>
      </c>
      <c r="AJ31" s="146">
        <f t="shared" si="11"/>
        <v>1.0229999999999999</v>
      </c>
      <c r="AK31" s="146">
        <f t="shared" si="12"/>
        <v>0</v>
      </c>
      <c r="AL31" s="146">
        <f t="shared" si="19"/>
        <v>0</v>
      </c>
      <c r="AM31" s="146">
        <f t="shared" si="20"/>
        <v>0</v>
      </c>
      <c r="AO31" s="236">
        <f t="shared" si="13"/>
        <v>0.87023224147061051</v>
      </c>
      <c r="AP31" s="236">
        <f t="shared" si="14"/>
        <v>0.6409445498629559</v>
      </c>
      <c r="AQ31" s="236">
        <f t="shared" si="15"/>
        <v>0.91219908168957664</v>
      </c>
      <c r="AR31" s="236">
        <f t="shared" si="16"/>
        <v>0.83333333333333337</v>
      </c>
    </row>
  </sheetData>
  <mergeCells count="42">
    <mergeCell ref="AO1:AP1"/>
    <mergeCell ref="AQ1:AR1"/>
    <mergeCell ref="AO2:AO3"/>
    <mergeCell ref="AP2:AP3"/>
    <mergeCell ref="AQ2:AQ3"/>
    <mergeCell ref="AR2:AR3"/>
    <mergeCell ref="P2:Q2"/>
    <mergeCell ref="Z2:Z3"/>
    <mergeCell ref="Y2:Y3"/>
    <mergeCell ref="A2:A3"/>
    <mergeCell ref="B1:I1"/>
    <mergeCell ref="F2:G2"/>
    <mergeCell ref="H2:I2"/>
    <mergeCell ref="N2:O2"/>
    <mergeCell ref="J1:Q1"/>
    <mergeCell ref="B2:C2"/>
    <mergeCell ref="J2:K2"/>
    <mergeCell ref="D2:E2"/>
    <mergeCell ref="L2:M2"/>
    <mergeCell ref="AL1:AM1"/>
    <mergeCell ref="AI2:AI3"/>
    <mergeCell ref="AL2:AL3"/>
    <mergeCell ref="AM2:AM3"/>
    <mergeCell ref="T2:U2"/>
    <mergeCell ref="V2:V3"/>
    <mergeCell ref="AJ2:AJ3"/>
    <mergeCell ref="AK2:AK3"/>
    <mergeCell ref="R1:U1"/>
    <mergeCell ref="V1:AC1"/>
    <mergeCell ref="AE2:AE3"/>
    <mergeCell ref="AH2:AH3"/>
    <mergeCell ref="AD2:AD3"/>
    <mergeCell ref="R2:S2"/>
    <mergeCell ref="W2:W3"/>
    <mergeCell ref="X2:X3"/>
    <mergeCell ref="AH1:AK1"/>
    <mergeCell ref="AA2:AA3"/>
    <mergeCell ref="AB2:AB3"/>
    <mergeCell ref="AC2:AC3"/>
    <mergeCell ref="AD1:AG1"/>
    <mergeCell ref="AF2:AF3"/>
    <mergeCell ref="AG2:AG3"/>
  </mergeCells>
  <conditionalFormatting sqref="S5:S29">
    <cfRule type="expression" dxfId="9" priority="12">
      <formula>$H$473=1</formula>
    </cfRule>
  </conditionalFormatting>
  <conditionalFormatting sqref="T5:U30">
    <cfRule type="expression" dxfId="8" priority="15">
      <formula>$H$473=1</formula>
    </cfRule>
  </conditionalFormatting>
  <conditionalFormatting sqref="S30">
    <cfRule type="expression" dxfId="7" priority="13">
      <formula>$H$473=1</formula>
    </cfRule>
  </conditionalFormatting>
  <conditionalFormatting sqref="T31:U31">
    <cfRule type="expression" dxfId="6" priority="8">
      <formula>$H$473=1</formula>
    </cfRule>
  </conditionalFormatting>
  <conditionalFormatting sqref="S31">
    <cfRule type="expression" dxfId="5" priority="7">
      <formula>$H$473=1</formula>
    </cfRule>
  </conditionalFormatting>
  <conditionalFormatting sqref="AB4:AG4 AC5:AC28 AB5:AB31 AD5:AG31">
    <cfRule type="expression" dxfId="4" priority="5">
      <formula>$M$437=1</formula>
    </cfRule>
  </conditionalFormatting>
  <conditionalFormatting sqref="AC29">
    <cfRule type="expression" dxfId="3" priority="4">
      <formula>$M$437=1</formula>
    </cfRule>
  </conditionalFormatting>
  <conditionalFormatting sqref="AC30">
    <cfRule type="expression" dxfId="2" priority="3">
      <formula>$M$437=1</formula>
    </cfRule>
  </conditionalFormatting>
  <conditionalFormatting sqref="AD4:AM31">
    <cfRule type="cellIs" dxfId="1" priority="2" operator="greaterThan">
      <formula>1</formula>
    </cfRule>
  </conditionalFormatting>
  <conditionalFormatting sqref="AC31">
    <cfRule type="expression" dxfId="0" priority="1">
      <formula>$M$437=1</formula>
    </cfRule>
  </conditionalFormatting>
  <dataValidations count="1">
    <dataValidation type="decimal" operator="greaterThanOrEqual" allowBlank="1" showInputMessage="1" showErrorMessage="1" sqref="J4:J27 AB4:AH31 K4:K31 L18:L31 L4:L16 I29:J29 B4:H31 I30:I31 I4:I28 M4:V31">
      <formula1>0</formula1>
    </dataValidation>
  </dataValidations>
  <pageMargins left="0" right="0" top="0" bottom="0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2022-07-01T10:32:56Z</dcterms:modified>
</cp:coreProperties>
</file>