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1) Ana\1. ADoNM\2) Workforce\4) Safer staffing\3) 2022\2) Uploaded Summaries\"/>
    </mc:Choice>
  </mc:AlternateContent>
  <bookViews>
    <workbookView xWindow="0" yWindow="0" windowWidth="23040" windowHeight="892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T31" i="33" l="1"/>
  <c r="AS31" i="33"/>
  <c r="AR31" i="33"/>
  <c r="AQ31" i="33"/>
  <c r="AO31" i="33"/>
  <c r="AN31" i="33"/>
  <c r="AM31" i="33"/>
  <c r="AL31" i="33"/>
  <c r="AK31" i="33"/>
  <c r="AJ31" i="33"/>
  <c r="AI31" i="33"/>
  <c r="AH31" i="33"/>
  <c r="AG31" i="33"/>
  <c r="AF31" i="33"/>
  <c r="AD31" i="33"/>
  <c r="AC31" i="33"/>
  <c r="AB31" i="33"/>
  <c r="AA31" i="33"/>
  <c r="Z31" i="33"/>
  <c r="Y31" i="33"/>
  <c r="AT30" i="33"/>
  <c r="AS30" i="33"/>
  <c r="AR30" i="33"/>
  <c r="AQ30" i="33"/>
  <c r="AO30" i="33"/>
  <c r="AN30" i="33"/>
  <c r="AM30" i="33"/>
  <c r="AL30" i="33"/>
  <c r="AK30" i="33"/>
  <c r="AJ30" i="33"/>
  <c r="AI30" i="33"/>
  <c r="AH30" i="33"/>
  <c r="AG30" i="33"/>
  <c r="AF30" i="33"/>
  <c r="AD30" i="33"/>
  <c r="AC30" i="33"/>
  <c r="AB30" i="33"/>
  <c r="AA30" i="33"/>
  <c r="Z30" i="33"/>
  <c r="Y30" i="33"/>
  <c r="AT29" i="33"/>
  <c r="AS29" i="33"/>
  <c r="AR29" i="33"/>
  <c r="AQ29" i="33"/>
  <c r="AO29" i="33"/>
  <c r="AN29" i="33"/>
  <c r="AM29" i="33"/>
  <c r="AL29" i="33"/>
  <c r="AK29" i="33"/>
  <c r="AJ29" i="33"/>
  <c r="AI29" i="33"/>
  <c r="AH29" i="33"/>
  <c r="AG29" i="33"/>
  <c r="AF29" i="33"/>
  <c r="AD29" i="33"/>
  <c r="AC29" i="33"/>
  <c r="AB29" i="33"/>
  <c r="AA29" i="33"/>
  <c r="Z29" i="33"/>
  <c r="Y29" i="33"/>
  <c r="AT28" i="33"/>
  <c r="AS28" i="33"/>
  <c r="AR28" i="33"/>
  <c r="AQ28" i="33"/>
  <c r="AO28" i="33"/>
  <c r="AN28" i="33"/>
  <c r="AM28" i="33"/>
  <c r="AL28" i="33"/>
  <c r="AK28" i="33"/>
  <c r="AJ28" i="33"/>
  <c r="AI28" i="33"/>
  <c r="AH28" i="33"/>
  <c r="AG28" i="33"/>
  <c r="AF28" i="33"/>
  <c r="AD28" i="33"/>
  <c r="AC28" i="33"/>
  <c r="AB28" i="33"/>
  <c r="AA28" i="33"/>
  <c r="Z28" i="33"/>
  <c r="Y28" i="33"/>
  <c r="AT27" i="33"/>
  <c r="AS27" i="33"/>
  <c r="AR27" i="33"/>
  <c r="AQ27" i="33"/>
  <c r="AO27" i="33"/>
  <c r="AN27" i="33"/>
  <c r="AM27" i="33"/>
  <c r="AL27" i="33"/>
  <c r="AK27" i="33"/>
  <c r="AJ27" i="33"/>
  <c r="AI27" i="33"/>
  <c r="AH27" i="33"/>
  <c r="AG27" i="33"/>
  <c r="AF27" i="33"/>
  <c r="AD27" i="33"/>
  <c r="AC27" i="33"/>
  <c r="AB27" i="33"/>
  <c r="AA27" i="33"/>
  <c r="Z27" i="33"/>
  <c r="Y27" i="33"/>
  <c r="AT26" i="33"/>
  <c r="AS26" i="33"/>
  <c r="AR26" i="33"/>
  <c r="AQ26" i="33"/>
  <c r="AO26" i="33"/>
  <c r="AN26" i="33"/>
  <c r="AM26" i="33"/>
  <c r="AL26" i="33"/>
  <c r="AK26" i="33"/>
  <c r="AJ26" i="33"/>
  <c r="AI26" i="33"/>
  <c r="AH26" i="33"/>
  <c r="AG26" i="33"/>
  <c r="AF26" i="33"/>
  <c r="AD26" i="33"/>
  <c r="AC26" i="33"/>
  <c r="AB26" i="33"/>
  <c r="AA26" i="33"/>
  <c r="Z26" i="33"/>
  <c r="Y26" i="33"/>
  <c r="AT25" i="33"/>
  <c r="AS25" i="33"/>
  <c r="AR25" i="33"/>
  <c r="AQ25" i="33"/>
  <c r="AO25" i="33"/>
  <c r="AN25" i="33"/>
  <c r="AM25" i="33"/>
  <c r="AL25" i="33"/>
  <c r="AK25" i="33"/>
  <c r="AJ25" i="33"/>
  <c r="AI25" i="33"/>
  <c r="AH25" i="33"/>
  <c r="AG25" i="33"/>
  <c r="AF25" i="33"/>
  <c r="AD25" i="33"/>
  <c r="AC25" i="33"/>
  <c r="AB25" i="33"/>
  <c r="AA25" i="33"/>
  <c r="Z25" i="33"/>
  <c r="Y25" i="33"/>
  <c r="AT24" i="33"/>
  <c r="AS24" i="33"/>
  <c r="AR24" i="33"/>
  <c r="AQ24" i="33"/>
  <c r="AO24" i="33"/>
  <c r="AN24" i="33"/>
  <c r="AM24" i="33"/>
  <c r="AL24" i="33"/>
  <c r="AK24" i="33"/>
  <c r="AJ24" i="33"/>
  <c r="AI24" i="33"/>
  <c r="AH24" i="33"/>
  <c r="AG24" i="33"/>
  <c r="AF24" i="33"/>
  <c r="AD24" i="33"/>
  <c r="AC24" i="33"/>
  <c r="AB24" i="33"/>
  <c r="AA24" i="33"/>
  <c r="Z24" i="33"/>
  <c r="Y24" i="33"/>
  <c r="AT23" i="33"/>
  <c r="AS23" i="33"/>
  <c r="AR23" i="33"/>
  <c r="AQ23" i="33"/>
  <c r="AO23" i="33"/>
  <c r="AN23" i="33"/>
  <c r="AM23" i="33"/>
  <c r="AL23" i="33"/>
  <c r="AK23" i="33"/>
  <c r="AJ23" i="33"/>
  <c r="AI23" i="33"/>
  <c r="AH23" i="33"/>
  <c r="AG23" i="33"/>
  <c r="AF23" i="33"/>
  <c r="AD23" i="33"/>
  <c r="AC23" i="33"/>
  <c r="AB23" i="33"/>
  <c r="AA23" i="33"/>
  <c r="Z23" i="33"/>
  <c r="Y23" i="33"/>
  <c r="AT22" i="33"/>
  <c r="AS22" i="33"/>
  <c r="AR22" i="33"/>
  <c r="AQ22" i="33"/>
  <c r="AO22" i="33"/>
  <c r="AN22" i="33"/>
  <c r="AM22" i="33"/>
  <c r="AL22" i="33"/>
  <c r="AK22" i="33"/>
  <c r="AJ22" i="33"/>
  <c r="AI22" i="33"/>
  <c r="AH22" i="33"/>
  <c r="AG22" i="33"/>
  <c r="AF22" i="33"/>
  <c r="AD22" i="33"/>
  <c r="AC22" i="33"/>
  <c r="AB22" i="33"/>
  <c r="AA22" i="33"/>
  <c r="Z22" i="33"/>
  <c r="Y22" i="33"/>
  <c r="AT21" i="33"/>
  <c r="AS21" i="33"/>
  <c r="AR21" i="33"/>
  <c r="AQ21" i="33"/>
  <c r="AO21" i="33"/>
  <c r="AN21" i="33"/>
  <c r="AM21" i="33"/>
  <c r="AL21" i="33"/>
  <c r="AK21" i="33"/>
  <c r="AJ21" i="33"/>
  <c r="AI21" i="33"/>
  <c r="AH21" i="33"/>
  <c r="AG21" i="33"/>
  <c r="AF21" i="33"/>
  <c r="AD21" i="33"/>
  <c r="AC21" i="33"/>
  <c r="AB21" i="33"/>
  <c r="AA21" i="33"/>
  <c r="Z21" i="33"/>
  <c r="Y21" i="33"/>
  <c r="AT20" i="33"/>
  <c r="AS20" i="33"/>
  <c r="AR20" i="33"/>
  <c r="AQ20" i="33"/>
  <c r="AO20" i="33"/>
  <c r="AN20" i="33"/>
  <c r="AM20" i="33"/>
  <c r="AL20" i="33"/>
  <c r="AK20" i="33"/>
  <c r="AJ20" i="33"/>
  <c r="AI20" i="33"/>
  <c r="AH20" i="33"/>
  <c r="AG20" i="33"/>
  <c r="AF20" i="33"/>
  <c r="AD20" i="33"/>
  <c r="AC20" i="33"/>
  <c r="AB20" i="33"/>
  <c r="AA20" i="33"/>
  <c r="Z20" i="33"/>
  <c r="Y20" i="33"/>
  <c r="AT19" i="33"/>
  <c r="AS19" i="33"/>
  <c r="AR19" i="33"/>
  <c r="AQ19" i="33"/>
  <c r="AO19" i="33"/>
  <c r="AN19" i="33"/>
  <c r="AM19" i="33"/>
  <c r="AL19" i="33"/>
  <c r="AK19" i="33"/>
  <c r="AJ19" i="33"/>
  <c r="AI19" i="33"/>
  <c r="AH19" i="33"/>
  <c r="AG19" i="33"/>
  <c r="AF19" i="33"/>
  <c r="AD19" i="33"/>
  <c r="AC19" i="33"/>
  <c r="AB19" i="33"/>
  <c r="AA19" i="33"/>
  <c r="Z19" i="33"/>
  <c r="Y19" i="33"/>
  <c r="AT18" i="33"/>
  <c r="AS18" i="33"/>
  <c r="AR18" i="33"/>
  <c r="AQ18" i="33"/>
  <c r="AO18" i="33"/>
  <c r="AN18" i="33"/>
  <c r="AM18" i="33"/>
  <c r="AL18" i="33"/>
  <c r="AK18" i="33"/>
  <c r="AJ18" i="33"/>
  <c r="AI18" i="33"/>
  <c r="AH18" i="33"/>
  <c r="AG18" i="33"/>
  <c r="AF18" i="33"/>
  <c r="AD18" i="33"/>
  <c r="AC18" i="33"/>
  <c r="AB18" i="33"/>
  <c r="AA18" i="33"/>
  <c r="Z18" i="33"/>
  <c r="Y18" i="33"/>
  <c r="AT17" i="33"/>
  <c r="AS17" i="33"/>
  <c r="AR17" i="33"/>
  <c r="AQ17" i="33"/>
  <c r="AO17" i="33"/>
  <c r="AN17" i="33"/>
  <c r="AM17" i="33"/>
  <c r="AL17" i="33"/>
  <c r="AK17" i="33"/>
  <c r="AJ17" i="33"/>
  <c r="AI17" i="33"/>
  <c r="AH17" i="33"/>
  <c r="AG17" i="33"/>
  <c r="AF17" i="33"/>
  <c r="AD17" i="33"/>
  <c r="AC17" i="33"/>
  <c r="AB17" i="33"/>
  <c r="AA17" i="33"/>
  <c r="Z17" i="33"/>
  <c r="Y17" i="33"/>
  <c r="AT16" i="33"/>
  <c r="AS16" i="33"/>
  <c r="AR16" i="33"/>
  <c r="AQ16" i="33"/>
  <c r="AO16" i="33"/>
  <c r="AN16" i="33"/>
  <c r="AM16" i="33"/>
  <c r="AL16" i="33"/>
  <c r="AK16" i="33"/>
  <c r="AJ16" i="33"/>
  <c r="AI16" i="33"/>
  <c r="AH16" i="33"/>
  <c r="AG16" i="33"/>
  <c r="AF16" i="33"/>
  <c r="AD16" i="33"/>
  <c r="AC16" i="33"/>
  <c r="AB16" i="33"/>
  <c r="AA16" i="33"/>
  <c r="Z16" i="33"/>
  <c r="Y16" i="33"/>
  <c r="AT15" i="33"/>
  <c r="AS15" i="33"/>
  <c r="AR15" i="33"/>
  <c r="AQ15" i="33"/>
  <c r="AO15" i="33"/>
  <c r="AN15" i="33"/>
  <c r="AM15" i="33"/>
  <c r="AL15" i="33"/>
  <c r="AK15" i="33"/>
  <c r="AJ15" i="33"/>
  <c r="AI15" i="33"/>
  <c r="AH15" i="33"/>
  <c r="AG15" i="33"/>
  <c r="AF15" i="33"/>
  <c r="AD15" i="33"/>
  <c r="AC15" i="33"/>
  <c r="AB15" i="33"/>
  <c r="AA15" i="33"/>
  <c r="Z15" i="33"/>
  <c r="Y15" i="33"/>
  <c r="AT14" i="33"/>
  <c r="AS14" i="33"/>
  <c r="AR14" i="33"/>
  <c r="AQ14" i="33"/>
  <c r="AO14" i="33"/>
  <c r="AN14" i="33"/>
  <c r="AM14" i="33"/>
  <c r="AL14" i="33"/>
  <c r="AK14" i="33"/>
  <c r="AJ14" i="33"/>
  <c r="AI14" i="33"/>
  <c r="AH14" i="33"/>
  <c r="AG14" i="33"/>
  <c r="AF14" i="33"/>
  <c r="AD14" i="33"/>
  <c r="AC14" i="33"/>
  <c r="AB14" i="33"/>
  <c r="AA14" i="33"/>
  <c r="Z14" i="33"/>
  <c r="Y14" i="33"/>
  <c r="AT13" i="33"/>
  <c r="AS13" i="33"/>
  <c r="AR13" i="33"/>
  <c r="AQ13" i="33"/>
  <c r="AO13" i="33"/>
  <c r="AN13" i="33"/>
  <c r="AM13" i="33"/>
  <c r="AL13" i="33"/>
  <c r="AK13" i="33"/>
  <c r="AJ13" i="33"/>
  <c r="AI13" i="33"/>
  <c r="AH13" i="33"/>
  <c r="AG13" i="33"/>
  <c r="AF13" i="33"/>
  <c r="AD13" i="33"/>
  <c r="AC13" i="33"/>
  <c r="AB13" i="33"/>
  <c r="AA13" i="33"/>
  <c r="Z13" i="33"/>
  <c r="Y13" i="33"/>
  <c r="AT12" i="33"/>
  <c r="AS12" i="33"/>
  <c r="AR12" i="33"/>
  <c r="AQ12" i="33"/>
  <c r="AO12" i="33"/>
  <c r="AN12" i="33"/>
  <c r="AM12" i="33"/>
  <c r="AL12" i="33"/>
  <c r="AK12" i="33"/>
  <c r="AJ12" i="33"/>
  <c r="AI12" i="33"/>
  <c r="AH12" i="33"/>
  <c r="AG12" i="33"/>
  <c r="AF12" i="33"/>
  <c r="AD12" i="33"/>
  <c r="AC12" i="33"/>
  <c r="AB12" i="33"/>
  <c r="AA12" i="33"/>
  <c r="Z12" i="33"/>
  <c r="Y12" i="33"/>
  <c r="AT11" i="33"/>
  <c r="AS11" i="33"/>
  <c r="AR11" i="33"/>
  <c r="AQ11" i="33"/>
  <c r="AO11" i="33"/>
  <c r="AN11" i="33"/>
  <c r="AM11" i="33"/>
  <c r="AL11" i="33"/>
  <c r="AK11" i="33"/>
  <c r="AJ11" i="33"/>
  <c r="AI11" i="33"/>
  <c r="AH11" i="33"/>
  <c r="AG11" i="33"/>
  <c r="AF11" i="33"/>
  <c r="AD11" i="33"/>
  <c r="AC11" i="33"/>
  <c r="AB11" i="33"/>
  <c r="AA11" i="33"/>
  <c r="Z11" i="33"/>
  <c r="Y11" i="33"/>
  <c r="AT10" i="33"/>
  <c r="AS10" i="33"/>
  <c r="AR10" i="33"/>
  <c r="AQ10" i="33"/>
  <c r="AO10" i="33"/>
  <c r="AN10" i="33"/>
  <c r="AM10" i="33"/>
  <c r="AL10" i="33"/>
  <c r="AK10" i="33"/>
  <c r="AJ10" i="33"/>
  <c r="AI10" i="33"/>
  <c r="AH10" i="33"/>
  <c r="AG10" i="33"/>
  <c r="AF10" i="33"/>
  <c r="AD10" i="33"/>
  <c r="AC10" i="33"/>
  <c r="AB10" i="33"/>
  <c r="AA10" i="33"/>
  <c r="Z10" i="33"/>
  <c r="Y10" i="33"/>
  <c r="AT9" i="33"/>
  <c r="AS9" i="33"/>
  <c r="AR9" i="33"/>
  <c r="AQ9" i="33"/>
  <c r="AO9" i="33"/>
  <c r="AN9" i="33"/>
  <c r="AM9" i="33"/>
  <c r="AL9" i="33"/>
  <c r="AK9" i="33"/>
  <c r="AJ9" i="33"/>
  <c r="AI9" i="33"/>
  <c r="AH9" i="33"/>
  <c r="AG9" i="33"/>
  <c r="AF9" i="33"/>
  <c r="AD9" i="33"/>
  <c r="AC9" i="33"/>
  <c r="AB9" i="33"/>
  <c r="AA9" i="33"/>
  <c r="Z9" i="33"/>
  <c r="Y9" i="33"/>
  <c r="AT8" i="33"/>
  <c r="AS8" i="33"/>
  <c r="AR8" i="33"/>
  <c r="AQ8" i="33"/>
  <c r="AO8" i="33"/>
  <c r="AN8" i="33"/>
  <c r="AM8" i="33"/>
  <c r="AL8" i="33"/>
  <c r="AK8" i="33"/>
  <c r="AJ8" i="33"/>
  <c r="AI8" i="33"/>
  <c r="AH8" i="33"/>
  <c r="AG8" i="33"/>
  <c r="AF8" i="33"/>
  <c r="AD8" i="33"/>
  <c r="AC8" i="33"/>
  <c r="AB8" i="33"/>
  <c r="AA8" i="33"/>
  <c r="Z8" i="33"/>
  <c r="Y8" i="33"/>
  <c r="AT7" i="33"/>
  <c r="AS7" i="33"/>
  <c r="AR7" i="33"/>
  <c r="AQ7" i="33"/>
  <c r="AO7" i="33"/>
  <c r="AN7" i="33"/>
  <c r="AM7" i="33"/>
  <c r="AL7" i="33"/>
  <c r="AK7" i="33"/>
  <c r="AJ7" i="33"/>
  <c r="AI7" i="33"/>
  <c r="AH7" i="33"/>
  <c r="AG7" i="33"/>
  <c r="AF7" i="33"/>
  <c r="AD7" i="33"/>
  <c r="AC7" i="33"/>
  <c r="AB7" i="33"/>
  <c r="AA7" i="33"/>
  <c r="Z7" i="33"/>
  <c r="Y7" i="33"/>
  <c r="AT6" i="33"/>
  <c r="AS6" i="33"/>
  <c r="AR6" i="33"/>
  <c r="AQ6" i="33"/>
  <c r="AO6" i="33"/>
  <c r="AN6" i="33"/>
  <c r="AM6" i="33"/>
  <c r="AL6" i="33"/>
  <c r="AK6" i="33"/>
  <c r="AJ6" i="33"/>
  <c r="AI6" i="33"/>
  <c r="AH6" i="33"/>
  <c r="AG6" i="33"/>
  <c r="AF6" i="33"/>
  <c r="AD6" i="33"/>
  <c r="AC6" i="33"/>
  <c r="AB6" i="33"/>
  <c r="AA6" i="33"/>
  <c r="Z6" i="33"/>
  <c r="Y6" i="33"/>
  <c r="AT5" i="33"/>
  <c r="AS5" i="33"/>
  <c r="AR5" i="33"/>
  <c r="AQ5" i="33"/>
  <c r="AO5" i="33"/>
  <c r="AN5" i="33"/>
  <c r="AM5" i="33"/>
  <c r="AL5" i="33"/>
  <c r="AK5" i="33"/>
  <c r="AJ5" i="33"/>
  <c r="AI5" i="33"/>
  <c r="AH5" i="33"/>
  <c r="AG5" i="33"/>
  <c r="AF5" i="33"/>
  <c r="AD5" i="33"/>
  <c r="AC5" i="33"/>
  <c r="AB5" i="33"/>
  <c r="AA5" i="33"/>
  <c r="Z5" i="33"/>
  <c r="Y5" i="33"/>
  <c r="AT4" i="33"/>
  <c r="AS4" i="33"/>
  <c r="AR4" i="33"/>
  <c r="AQ4" i="33"/>
  <c r="AO4" i="33"/>
  <c r="AN4" i="33"/>
  <c r="AM4" i="33"/>
  <c r="AL4" i="33"/>
  <c r="AK4" i="33"/>
  <c r="AJ4" i="33"/>
  <c r="AI4" i="33"/>
  <c r="AH4" i="33"/>
  <c r="AG4" i="33"/>
  <c r="AF4" i="33"/>
  <c r="AD4" i="33"/>
  <c r="AC4" i="33"/>
  <c r="AB4" i="33"/>
  <c r="AA4" i="33"/>
  <c r="Z4" i="33"/>
  <c r="Y4" i="33"/>
  <c r="AE5" i="33" l="1"/>
  <c r="AE13" i="33"/>
  <c r="AE15" i="33"/>
  <c r="AE19" i="33"/>
  <c r="AE21" i="33"/>
  <c r="AE29" i="33"/>
  <c r="AE30" i="33"/>
  <c r="AE26" i="33"/>
  <c r="AE9" i="33"/>
  <c r="AE23" i="33"/>
  <c r="AE6" i="33"/>
  <c r="AE8" i="33"/>
  <c r="AE12" i="33"/>
  <c r="AE25" i="33"/>
  <c r="AE27" i="33"/>
  <c r="AE4" i="33"/>
  <c r="AE17" i="33"/>
  <c r="AE31" i="33"/>
  <c r="AE10" i="33"/>
  <c r="AE14" i="33"/>
  <c r="AE16" i="33"/>
  <c r="AE20" i="33"/>
  <c r="AE18" i="33"/>
  <c r="AE22" i="33"/>
  <c r="AE24" i="33"/>
  <c r="AE28" i="33"/>
  <c r="AE7" i="33"/>
  <c r="AE11" i="33"/>
  <c r="Q37" i="23" l="1"/>
  <c r="N37" i="23"/>
  <c r="P37" i="23"/>
  <c r="O37" i="23"/>
  <c r="M6" i="29" l="1"/>
  <c r="L6" i="29"/>
  <c r="K6" i="29"/>
  <c r="J6" i="29"/>
  <c r="J5" i="29" l="1"/>
  <c r="K5" i="29"/>
  <c r="L5" i="29"/>
  <c r="M5" i="29"/>
  <c r="M4" i="29" l="1"/>
  <c r="L4" i="29"/>
  <c r="K4" i="29"/>
  <c r="J4" i="29"/>
</calcChain>
</file>

<file path=xl/sharedStrings.xml><?xml version="1.0" encoding="utf-8"?>
<sst xmlns="http://schemas.openxmlformats.org/spreadsheetml/2006/main" count="793" uniqueCount="122">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</sst>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</cellStyleXfs>
  <cellXfs count="241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7" applyNumberFormat="1" applyFont="1" applyFill="1" applyBorder="1" applyAlignment="1" applyProtection="1">
      <alignment horizontal="center" vertical="center" wrapText="1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horizontal="center" vertical="center"/>
    </xf>
    <xf numFmtId="2" fontId="35" fillId="5" borderId="1" xfId="425" applyNumberFormat="1" applyFont="1" applyFill="1" applyBorder="1" applyAlignment="1" applyProtection="1">
      <alignment horizontal="center" vertical="center"/>
      <protection locked="0"/>
    </xf>
    <xf numFmtId="2" fontId="35" fillId="5" borderId="9" xfId="0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165" fontId="35" fillId="5" borderId="1" xfId="0" applyNumberFormat="1" applyFont="1" applyFill="1" applyBorder="1" applyAlignment="1" applyProtection="1">
      <alignment horizontal="center" vertical="center"/>
    </xf>
    <xf numFmtId="165" fontId="35" fillId="56" borderId="1" xfId="0" applyNumberFormat="1" applyFont="1" applyFill="1" applyBorder="1" applyAlignment="1" applyProtection="1">
      <alignment horizontal="center" vertical="center"/>
    </xf>
    <xf numFmtId="164" fontId="30" fillId="5" borderId="1" xfId="0" applyNumberFormat="1" applyFont="1" applyFill="1" applyBorder="1" applyAlignment="1" applyProtection="1">
      <alignment horizontal="center" vertic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6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8"/>
      <c r="B3" s="179"/>
      <c r="C3" s="179"/>
      <c r="D3" s="180"/>
      <c r="E3" s="178" t="s">
        <v>31</v>
      </c>
      <c r="F3" s="179"/>
      <c r="G3" s="179"/>
      <c r="H3" s="180"/>
      <c r="I3" s="183" t="s">
        <v>32</v>
      </c>
      <c r="J3" s="184"/>
      <c r="K3" s="184"/>
      <c r="L3" s="185"/>
      <c r="M3" s="178" t="s">
        <v>33</v>
      </c>
      <c r="N3" s="179"/>
      <c r="O3" s="179"/>
      <c r="P3" s="180"/>
      <c r="Q3" s="170">
        <v>42095</v>
      </c>
      <c r="R3" s="171"/>
      <c r="S3" s="171"/>
      <c r="T3" s="172"/>
      <c r="U3" s="170">
        <v>42125</v>
      </c>
      <c r="V3" s="171"/>
      <c r="W3" s="171"/>
      <c r="X3" s="172"/>
      <c r="Y3" s="170">
        <v>42156</v>
      </c>
      <c r="Z3" s="171"/>
      <c r="AA3" s="171"/>
      <c r="AB3" s="172"/>
      <c r="AC3" s="170">
        <v>42186</v>
      </c>
      <c r="AD3" s="171"/>
      <c r="AE3" s="171"/>
      <c r="AF3" s="172"/>
      <c r="AG3" s="170">
        <v>42217</v>
      </c>
      <c r="AH3" s="171"/>
      <c r="AI3" s="171"/>
      <c r="AJ3" s="172"/>
      <c r="AK3" s="170">
        <v>42248</v>
      </c>
      <c r="AL3" s="171"/>
      <c r="AM3" s="171"/>
      <c r="AN3" s="172"/>
      <c r="AO3" s="170">
        <v>42278</v>
      </c>
      <c r="AP3" s="171"/>
      <c r="AQ3" s="171"/>
      <c r="AR3" s="172"/>
      <c r="AS3" s="170">
        <v>42309</v>
      </c>
      <c r="AT3" s="171"/>
      <c r="AU3" s="171"/>
      <c r="AV3" s="172"/>
      <c r="AW3" s="32"/>
      <c r="AX3" s="166">
        <v>42675</v>
      </c>
      <c r="AY3" s="167"/>
      <c r="AZ3" s="167"/>
      <c r="BA3" s="167"/>
      <c r="BB3" s="167"/>
      <c r="BC3" s="167"/>
      <c r="BD3" s="167"/>
      <c r="BE3" s="177"/>
      <c r="BF3" s="166">
        <v>42705</v>
      </c>
      <c r="BG3" s="167"/>
      <c r="BH3" s="167"/>
      <c r="BI3" s="167"/>
      <c r="BJ3" s="167"/>
      <c r="BK3" s="167"/>
      <c r="BL3" s="167"/>
      <c r="BM3" s="168"/>
      <c r="BN3" s="159">
        <v>42736</v>
      </c>
      <c r="BO3" s="160"/>
      <c r="BP3" s="160"/>
      <c r="BQ3" s="160"/>
      <c r="BR3" s="160"/>
      <c r="BS3" s="160"/>
      <c r="BT3" s="160"/>
      <c r="BU3" s="186"/>
      <c r="BV3" s="187">
        <v>42767</v>
      </c>
      <c r="BW3" s="188"/>
      <c r="BX3" s="188"/>
      <c r="BY3" s="188"/>
      <c r="BZ3" s="188"/>
      <c r="CA3" s="188"/>
      <c r="CB3" s="188"/>
      <c r="CC3" s="189"/>
      <c r="CD3" s="170">
        <v>42795</v>
      </c>
      <c r="CE3" s="171"/>
      <c r="CF3" s="171"/>
      <c r="CG3" s="171"/>
      <c r="CH3" s="171"/>
      <c r="CI3" s="171"/>
      <c r="CJ3" s="171"/>
      <c r="CK3" s="172"/>
      <c r="CL3" s="170">
        <v>42826</v>
      </c>
      <c r="CM3" s="171"/>
      <c r="CN3" s="171"/>
      <c r="CO3" s="171"/>
      <c r="CP3" s="171"/>
      <c r="CQ3" s="171"/>
      <c r="CR3" s="171"/>
      <c r="CS3" s="172"/>
      <c r="CT3" s="170">
        <v>42856</v>
      </c>
      <c r="CU3" s="171"/>
      <c r="CV3" s="171"/>
      <c r="CW3" s="171"/>
      <c r="CX3" s="171"/>
      <c r="CY3" s="171"/>
      <c r="CZ3" s="171"/>
      <c r="DA3" s="172"/>
      <c r="DB3" s="173">
        <v>42887</v>
      </c>
      <c r="DC3" s="174"/>
      <c r="DD3" s="174"/>
      <c r="DE3" s="174"/>
      <c r="DF3" s="174"/>
      <c r="DG3" s="44"/>
      <c r="DH3" s="44"/>
      <c r="DI3" s="44"/>
      <c r="DJ3" s="191" t="s">
        <v>47</v>
      </c>
      <c r="DK3" s="192"/>
      <c r="DL3" s="192"/>
      <c r="DM3" s="192"/>
      <c r="DN3" s="192"/>
      <c r="DO3" s="192"/>
      <c r="DP3" s="192"/>
      <c r="DQ3" s="193"/>
      <c r="DR3" s="154" t="s">
        <v>48</v>
      </c>
      <c r="DS3" s="155"/>
      <c r="DT3" s="155"/>
      <c r="DU3" s="155"/>
      <c r="DV3" s="155"/>
      <c r="DW3" s="155"/>
      <c r="DX3" s="155"/>
      <c r="DY3" s="156"/>
      <c r="DZ3" s="159">
        <v>42979</v>
      </c>
      <c r="EA3" s="164"/>
      <c r="EB3" s="164"/>
      <c r="EC3" s="164"/>
      <c r="ED3" s="164"/>
      <c r="EE3" s="164"/>
      <c r="EF3" s="164"/>
      <c r="EG3" s="164"/>
      <c r="EH3" s="166">
        <v>43009</v>
      </c>
      <c r="EI3" s="167"/>
      <c r="EJ3" s="167"/>
      <c r="EK3" s="167"/>
      <c r="EL3" s="167"/>
      <c r="EM3" s="167"/>
      <c r="EN3" s="167"/>
      <c r="EO3" s="168"/>
      <c r="EP3" s="159">
        <v>43040</v>
      </c>
      <c r="EQ3" s="160"/>
      <c r="ER3" s="160"/>
      <c r="ES3" s="160"/>
      <c r="ET3" s="160"/>
      <c r="EU3" s="160"/>
      <c r="EV3" s="160"/>
      <c r="EW3" s="160"/>
      <c r="EX3" s="196">
        <v>43070</v>
      </c>
      <c r="EY3" s="197"/>
      <c r="EZ3" s="197"/>
      <c r="FA3" s="197"/>
      <c r="FB3" s="197"/>
      <c r="FC3" s="197"/>
      <c r="FD3" s="197"/>
      <c r="FE3" s="197"/>
    </row>
    <row r="4" spans="1:161" ht="36" customHeight="1" x14ac:dyDescent="0.35">
      <c r="A4" s="181" t="s">
        <v>0</v>
      </c>
      <c r="B4" s="169" t="s">
        <v>1</v>
      </c>
      <c r="C4" s="169" t="s">
        <v>2</v>
      </c>
      <c r="D4" s="169" t="s">
        <v>1</v>
      </c>
      <c r="E4" s="169" t="s">
        <v>1</v>
      </c>
      <c r="F4" s="169" t="s">
        <v>2</v>
      </c>
      <c r="G4" s="169" t="s">
        <v>1</v>
      </c>
      <c r="H4" s="169" t="s">
        <v>2</v>
      </c>
      <c r="I4" s="169" t="s">
        <v>1</v>
      </c>
      <c r="J4" s="169" t="s">
        <v>2</v>
      </c>
      <c r="K4" s="169" t="s">
        <v>1</v>
      </c>
      <c r="L4" s="169" t="s">
        <v>2</v>
      </c>
      <c r="M4" s="169" t="s">
        <v>1</v>
      </c>
      <c r="N4" s="169" t="s">
        <v>2</v>
      </c>
      <c r="O4" s="169" t="s">
        <v>1</v>
      </c>
      <c r="P4" s="169" t="s">
        <v>2</v>
      </c>
      <c r="Q4" s="169" t="s">
        <v>1</v>
      </c>
      <c r="R4" s="169" t="s">
        <v>2</v>
      </c>
      <c r="S4" s="169" t="s">
        <v>1</v>
      </c>
      <c r="T4" s="169" t="s">
        <v>2</v>
      </c>
      <c r="U4" s="169" t="s">
        <v>1</v>
      </c>
      <c r="V4" s="169" t="s">
        <v>2</v>
      </c>
      <c r="W4" s="169" t="s">
        <v>1</v>
      </c>
      <c r="X4" s="169" t="s">
        <v>2</v>
      </c>
      <c r="Y4" s="169" t="s">
        <v>1</v>
      </c>
      <c r="Z4" s="169" t="s">
        <v>2</v>
      </c>
      <c r="AA4" s="169" t="s">
        <v>1</v>
      </c>
      <c r="AB4" s="169" t="s">
        <v>2</v>
      </c>
      <c r="AC4" s="169" t="s">
        <v>1</v>
      </c>
      <c r="AD4" s="169" t="s">
        <v>2</v>
      </c>
      <c r="AE4" s="169" t="s">
        <v>1</v>
      </c>
      <c r="AF4" s="169" t="s">
        <v>2</v>
      </c>
      <c r="AG4" s="169" t="s">
        <v>1</v>
      </c>
      <c r="AH4" s="169" t="s">
        <v>2</v>
      </c>
      <c r="AI4" s="169" t="s">
        <v>1</v>
      </c>
      <c r="AJ4" s="169" t="s">
        <v>2</v>
      </c>
      <c r="AK4" s="169" t="s">
        <v>1</v>
      </c>
      <c r="AL4" s="169" t="s">
        <v>2</v>
      </c>
      <c r="AM4" s="169" t="s">
        <v>1</v>
      </c>
      <c r="AN4" s="169" t="s">
        <v>2</v>
      </c>
      <c r="AO4" s="169" t="s">
        <v>1</v>
      </c>
      <c r="AP4" s="169" t="s">
        <v>2</v>
      </c>
      <c r="AQ4" s="169" t="s">
        <v>1</v>
      </c>
      <c r="AR4" s="169" t="s">
        <v>2</v>
      </c>
      <c r="AS4" s="169" t="s">
        <v>1</v>
      </c>
      <c r="AT4" s="169" t="s">
        <v>2</v>
      </c>
      <c r="AU4" s="169" t="s">
        <v>1</v>
      </c>
      <c r="AV4" s="169" t="s">
        <v>2</v>
      </c>
      <c r="AW4" s="169" t="s">
        <v>40</v>
      </c>
      <c r="AX4" s="169" t="s">
        <v>1</v>
      </c>
      <c r="AY4" s="169" t="s">
        <v>2</v>
      </c>
      <c r="AZ4" s="169" t="s">
        <v>1</v>
      </c>
      <c r="BA4" s="169" t="s">
        <v>2</v>
      </c>
      <c r="BB4" s="169" t="s">
        <v>37</v>
      </c>
      <c r="BC4" s="169" t="s">
        <v>38</v>
      </c>
      <c r="BD4" s="169" t="s">
        <v>39</v>
      </c>
      <c r="BE4" s="169" t="s">
        <v>40</v>
      </c>
      <c r="BF4" s="169" t="s">
        <v>1</v>
      </c>
      <c r="BG4" s="169" t="s">
        <v>2</v>
      </c>
      <c r="BH4" s="169" t="s">
        <v>1</v>
      </c>
      <c r="BI4" s="169" t="s">
        <v>2</v>
      </c>
      <c r="BJ4" s="169" t="s">
        <v>37</v>
      </c>
      <c r="BK4" s="169" t="s">
        <v>38</v>
      </c>
      <c r="BL4" s="169" t="s">
        <v>39</v>
      </c>
      <c r="BM4" s="169" t="s">
        <v>40</v>
      </c>
      <c r="BN4" s="161" t="s">
        <v>1</v>
      </c>
      <c r="BO4" s="161" t="s">
        <v>2</v>
      </c>
      <c r="BP4" s="161" t="s">
        <v>1</v>
      </c>
      <c r="BQ4" s="161" t="s">
        <v>2</v>
      </c>
      <c r="BR4" s="161" t="s">
        <v>37</v>
      </c>
      <c r="BS4" s="161" t="s">
        <v>38</v>
      </c>
      <c r="BT4" s="161" t="s">
        <v>39</v>
      </c>
      <c r="BU4" s="161" t="s">
        <v>40</v>
      </c>
      <c r="BV4" s="169" t="s">
        <v>1</v>
      </c>
      <c r="BW4" s="169" t="s">
        <v>2</v>
      </c>
      <c r="BX4" s="169" t="s">
        <v>1</v>
      </c>
      <c r="BY4" s="169" t="s">
        <v>2</v>
      </c>
      <c r="BZ4" s="169" t="s">
        <v>37</v>
      </c>
      <c r="CA4" s="169" t="s">
        <v>38</v>
      </c>
      <c r="CB4" s="169" t="s">
        <v>39</v>
      </c>
      <c r="CC4" s="169" t="s">
        <v>40</v>
      </c>
      <c r="CD4" s="169" t="s">
        <v>1</v>
      </c>
      <c r="CE4" s="169" t="s">
        <v>2</v>
      </c>
      <c r="CF4" s="169" t="s">
        <v>1</v>
      </c>
      <c r="CG4" s="169" t="s">
        <v>2</v>
      </c>
      <c r="CH4" s="169" t="s">
        <v>37</v>
      </c>
      <c r="CI4" s="169" t="s">
        <v>38</v>
      </c>
      <c r="CJ4" s="169" t="s">
        <v>39</v>
      </c>
      <c r="CK4" s="169" t="s">
        <v>40</v>
      </c>
      <c r="CL4" s="169" t="s">
        <v>1</v>
      </c>
      <c r="CM4" s="169" t="s">
        <v>2</v>
      </c>
      <c r="CN4" s="169" t="s">
        <v>1</v>
      </c>
      <c r="CO4" s="169" t="s">
        <v>2</v>
      </c>
      <c r="CP4" s="169" t="s">
        <v>37</v>
      </c>
      <c r="CQ4" s="169" t="s">
        <v>38</v>
      </c>
      <c r="CR4" s="169" t="s">
        <v>39</v>
      </c>
      <c r="CS4" s="169" t="s">
        <v>40</v>
      </c>
      <c r="CT4" s="194" t="s">
        <v>1</v>
      </c>
      <c r="CU4" s="194" t="s">
        <v>2</v>
      </c>
      <c r="CV4" s="194" t="s">
        <v>1</v>
      </c>
      <c r="CW4" s="194" t="s">
        <v>2</v>
      </c>
      <c r="CX4" s="194" t="s">
        <v>37</v>
      </c>
      <c r="CY4" s="194" t="s">
        <v>38</v>
      </c>
      <c r="CZ4" s="194" t="s">
        <v>39</v>
      </c>
      <c r="DA4" s="194" t="s">
        <v>40</v>
      </c>
      <c r="DB4" s="169" t="s">
        <v>1</v>
      </c>
      <c r="DC4" s="169" t="s">
        <v>2</v>
      </c>
      <c r="DD4" s="169" t="s">
        <v>1</v>
      </c>
      <c r="DE4" s="169" t="s">
        <v>2</v>
      </c>
      <c r="DF4" s="169" t="s">
        <v>37</v>
      </c>
      <c r="DG4" s="169" t="s">
        <v>38</v>
      </c>
      <c r="DH4" s="169" t="s">
        <v>39</v>
      </c>
      <c r="DI4" s="169" t="s">
        <v>40</v>
      </c>
      <c r="DJ4" s="162" t="s">
        <v>1</v>
      </c>
      <c r="DK4" s="162" t="s">
        <v>2</v>
      </c>
      <c r="DL4" s="162" t="s">
        <v>1</v>
      </c>
      <c r="DM4" s="162" t="s">
        <v>2</v>
      </c>
      <c r="DN4" s="162" t="s">
        <v>37</v>
      </c>
      <c r="DO4" s="176" t="s">
        <v>38</v>
      </c>
      <c r="DP4" s="176" t="s">
        <v>39</v>
      </c>
      <c r="DQ4" s="176" t="s">
        <v>40</v>
      </c>
      <c r="DR4" s="157" t="s">
        <v>1</v>
      </c>
      <c r="DS4" s="157" t="s">
        <v>2</v>
      </c>
      <c r="DT4" s="157" t="s">
        <v>1</v>
      </c>
      <c r="DU4" s="157" t="s">
        <v>2</v>
      </c>
      <c r="DV4" s="157" t="s">
        <v>37</v>
      </c>
      <c r="DW4" s="190" t="s">
        <v>38</v>
      </c>
      <c r="DX4" s="190" t="s">
        <v>39</v>
      </c>
      <c r="DY4" s="190" t="s">
        <v>40</v>
      </c>
      <c r="DZ4" s="153" t="s">
        <v>1</v>
      </c>
      <c r="EA4" s="153" t="s">
        <v>2</v>
      </c>
      <c r="EB4" s="153" t="s">
        <v>1</v>
      </c>
      <c r="EC4" s="153" t="s">
        <v>2</v>
      </c>
      <c r="ED4" s="153" t="s">
        <v>37</v>
      </c>
      <c r="EE4" s="163" t="s">
        <v>38</v>
      </c>
      <c r="EF4" s="163" t="s">
        <v>39</v>
      </c>
      <c r="EG4" s="163" t="s">
        <v>40</v>
      </c>
      <c r="EH4" s="152" t="s">
        <v>1</v>
      </c>
      <c r="EI4" s="152" t="s">
        <v>2</v>
      </c>
      <c r="EJ4" s="152" t="s">
        <v>1</v>
      </c>
      <c r="EK4" s="152" t="s">
        <v>2</v>
      </c>
      <c r="EL4" s="152" t="s">
        <v>37</v>
      </c>
      <c r="EM4" s="152" t="s">
        <v>38</v>
      </c>
      <c r="EN4" s="152" t="s">
        <v>39</v>
      </c>
      <c r="EO4" s="152" t="s">
        <v>40</v>
      </c>
      <c r="EP4" s="161" t="s">
        <v>1</v>
      </c>
      <c r="EQ4" s="161" t="s">
        <v>2</v>
      </c>
      <c r="ER4" s="161" t="s">
        <v>1</v>
      </c>
      <c r="ES4" s="161" t="s">
        <v>2</v>
      </c>
      <c r="ET4" s="161" t="s">
        <v>37</v>
      </c>
      <c r="EU4" s="161" t="s">
        <v>38</v>
      </c>
      <c r="EV4" s="80" t="s">
        <v>39</v>
      </c>
      <c r="EW4" s="80" t="s">
        <v>40</v>
      </c>
      <c r="EX4" s="175" t="s">
        <v>1</v>
      </c>
      <c r="EY4" s="175" t="s">
        <v>2</v>
      </c>
      <c r="EZ4" s="175" t="s">
        <v>1</v>
      </c>
      <c r="FA4" s="175" t="s">
        <v>2</v>
      </c>
      <c r="FB4" s="175" t="s">
        <v>37</v>
      </c>
      <c r="FC4" s="169" t="s">
        <v>38</v>
      </c>
      <c r="FD4" s="169" t="s">
        <v>39</v>
      </c>
      <c r="FE4" s="169" t="s">
        <v>40</v>
      </c>
    </row>
    <row r="5" spans="1:161" ht="15" customHeight="1" x14ac:dyDescent="0.35">
      <c r="A5" s="18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95"/>
      <c r="CU5" s="195"/>
      <c r="CV5" s="195"/>
      <c r="CW5" s="195"/>
      <c r="CX5" s="195"/>
      <c r="CY5" s="195"/>
      <c r="CZ5" s="195"/>
      <c r="DA5" s="195"/>
      <c r="DB5" s="162"/>
      <c r="DC5" s="162"/>
      <c r="DD5" s="162"/>
      <c r="DE5" s="162"/>
      <c r="DF5" s="162"/>
      <c r="DG5" s="162"/>
      <c r="DH5" s="162"/>
      <c r="DI5" s="162"/>
      <c r="DJ5" s="175"/>
      <c r="DK5" s="175"/>
      <c r="DL5" s="175"/>
      <c r="DM5" s="175"/>
      <c r="DN5" s="175"/>
      <c r="DO5" s="162"/>
      <c r="DP5" s="162"/>
      <c r="DQ5" s="162"/>
      <c r="DR5" s="158"/>
      <c r="DS5" s="158"/>
      <c r="DT5" s="158"/>
      <c r="DU5" s="158"/>
      <c r="DV5" s="158"/>
      <c r="DW5" s="157"/>
      <c r="DX5" s="157"/>
      <c r="DY5" s="157"/>
      <c r="DZ5" s="165"/>
      <c r="EA5" s="165"/>
      <c r="EB5" s="165"/>
      <c r="EC5" s="165"/>
      <c r="ED5" s="165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62"/>
      <c r="EQ5" s="162"/>
      <c r="ER5" s="162"/>
      <c r="ES5" s="162"/>
      <c r="ET5" s="162"/>
      <c r="EU5" s="162"/>
      <c r="EV5" s="79"/>
      <c r="EW5" s="79"/>
      <c r="EX5" s="175"/>
      <c r="EY5" s="175"/>
      <c r="EZ5" s="175"/>
      <c r="FA5" s="175"/>
      <c r="FB5" s="175"/>
      <c r="FC5" s="162"/>
      <c r="FD5" s="162"/>
      <c r="FE5" s="162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3" t="s">
        <v>49</v>
      </c>
      <c r="C1" s="203"/>
      <c r="D1" s="203"/>
      <c r="E1" s="203"/>
      <c r="F1" s="203" t="s">
        <v>50</v>
      </c>
      <c r="G1" s="203"/>
      <c r="H1" s="203"/>
      <c r="I1" s="203"/>
      <c r="J1" s="198" t="s">
        <v>49</v>
      </c>
      <c r="K1" s="199"/>
      <c r="L1" s="198" t="s">
        <v>50</v>
      </c>
      <c r="M1" s="199"/>
    </row>
    <row r="2" spans="1:13" ht="18.75" customHeight="1" x14ac:dyDescent="0.35">
      <c r="A2" s="200" t="s">
        <v>0</v>
      </c>
      <c r="B2" s="202" t="s">
        <v>52</v>
      </c>
      <c r="C2" s="202"/>
      <c r="D2" s="202" t="s">
        <v>39</v>
      </c>
      <c r="E2" s="202"/>
      <c r="F2" s="202" t="s">
        <v>52</v>
      </c>
      <c r="G2" s="202"/>
      <c r="H2" s="202" t="s">
        <v>39</v>
      </c>
      <c r="I2" s="202"/>
      <c r="J2" s="202" t="s">
        <v>55</v>
      </c>
      <c r="K2" s="202" t="s">
        <v>2</v>
      </c>
      <c r="L2" s="202" t="s">
        <v>55</v>
      </c>
      <c r="M2" s="202" t="s">
        <v>2</v>
      </c>
    </row>
    <row r="3" spans="1:13" ht="111" x14ac:dyDescent="0.35">
      <c r="A3" s="201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2"/>
      <c r="K3" s="202"/>
      <c r="L3" s="202"/>
      <c r="M3" s="202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09" t="s">
        <v>49</v>
      </c>
      <c r="C1" s="209"/>
      <c r="D1" s="209"/>
      <c r="E1" s="209"/>
      <c r="F1" s="209" t="s">
        <v>50</v>
      </c>
      <c r="G1" s="209"/>
      <c r="H1" s="209"/>
      <c r="I1" s="209"/>
      <c r="J1" s="212" t="s">
        <v>94</v>
      </c>
      <c r="K1" s="213"/>
      <c r="L1" s="213"/>
      <c r="M1" s="214"/>
      <c r="N1" s="212" t="s">
        <v>51</v>
      </c>
      <c r="O1" s="213"/>
      <c r="P1" s="213"/>
      <c r="Q1" s="213"/>
      <c r="R1" s="213"/>
      <c r="S1" s="214"/>
      <c r="T1" s="207" t="s">
        <v>49</v>
      </c>
      <c r="U1" s="217"/>
      <c r="V1" s="207" t="s">
        <v>50</v>
      </c>
      <c r="W1" s="217"/>
      <c r="X1" s="210" t="s">
        <v>94</v>
      </c>
      <c r="Y1" s="211"/>
    </row>
    <row r="2" spans="1:25" ht="18.75" customHeight="1" x14ac:dyDescent="0.35">
      <c r="A2" s="204" t="s">
        <v>0</v>
      </c>
      <c r="B2" s="206" t="s">
        <v>52</v>
      </c>
      <c r="C2" s="206"/>
      <c r="D2" s="206" t="s">
        <v>39</v>
      </c>
      <c r="E2" s="206"/>
      <c r="F2" s="206" t="s">
        <v>52</v>
      </c>
      <c r="G2" s="206"/>
      <c r="H2" s="206" t="s">
        <v>39</v>
      </c>
      <c r="I2" s="206"/>
      <c r="J2" s="207" t="s">
        <v>95</v>
      </c>
      <c r="K2" s="208"/>
      <c r="L2" s="207" t="s">
        <v>53</v>
      </c>
      <c r="M2" s="208"/>
      <c r="N2" s="215" t="s">
        <v>37</v>
      </c>
      <c r="O2" s="215" t="s">
        <v>38</v>
      </c>
      <c r="P2" s="215" t="s">
        <v>39</v>
      </c>
      <c r="Q2" s="215" t="s">
        <v>54</v>
      </c>
      <c r="R2" s="215" t="s">
        <v>53</v>
      </c>
      <c r="S2" s="215" t="s">
        <v>40</v>
      </c>
      <c r="T2" s="206" t="s">
        <v>55</v>
      </c>
      <c r="U2" s="206" t="s">
        <v>2</v>
      </c>
      <c r="V2" s="206" t="s">
        <v>55</v>
      </c>
      <c r="W2" s="206" t="s">
        <v>2</v>
      </c>
      <c r="X2" s="215" t="s">
        <v>96</v>
      </c>
      <c r="Y2" s="215" t="s">
        <v>97</v>
      </c>
    </row>
    <row r="3" spans="1:25" ht="111" x14ac:dyDescent="0.35">
      <c r="A3" s="205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6"/>
      <c r="O3" s="216"/>
      <c r="P3" s="216"/>
      <c r="Q3" s="216"/>
      <c r="R3" s="216"/>
      <c r="S3" s="216"/>
      <c r="T3" s="206"/>
      <c r="U3" s="206"/>
      <c r="V3" s="206"/>
      <c r="W3" s="206"/>
      <c r="X3" s="218"/>
      <c r="Y3" s="218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5" hidden="1" customWidth="1"/>
    <col min="7" max="10" width="9.08984375" hidden="1" customWidth="1"/>
    <col min="11" max="12" width="0" hidden="1" customWidth="1"/>
    <col min="19" max="19" width="9.08984375" style="115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28">
        <v>43831</v>
      </c>
      <c r="N1" s="128">
        <v>43862</v>
      </c>
      <c r="O1" s="128">
        <v>43891</v>
      </c>
      <c r="P1" s="128">
        <v>43922</v>
      </c>
      <c r="Q1" s="128">
        <v>43952</v>
      </c>
      <c r="R1" s="128">
        <v>43983</v>
      </c>
      <c r="S1" s="128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6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29">
        <v>830</v>
      </c>
      <c r="N2" s="129">
        <v>726</v>
      </c>
      <c r="O2" s="129">
        <v>664</v>
      </c>
      <c r="P2" s="129">
        <v>395</v>
      </c>
      <c r="Q2" s="129">
        <v>161</v>
      </c>
      <c r="R2" s="129">
        <v>571</v>
      </c>
      <c r="S2" s="131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6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29">
        <v>779</v>
      </c>
      <c r="N3" s="129">
        <v>699</v>
      </c>
      <c r="O3" s="129">
        <v>674</v>
      </c>
      <c r="P3" s="129">
        <v>589</v>
      </c>
      <c r="Q3" s="129">
        <v>232</v>
      </c>
      <c r="R3" s="129">
        <v>577</v>
      </c>
      <c r="S3" s="131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6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29">
        <v>1021</v>
      </c>
      <c r="N4" s="129">
        <v>1012</v>
      </c>
      <c r="O4" s="129">
        <v>856</v>
      </c>
      <c r="P4" s="129">
        <v>471</v>
      </c>
      <c r="Q4" s="129">
        <v>167</v>
      </c>
      <c r="R4" s="129">
        <v>621</v>
      </c>
      <c r="S4" s="131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6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29">
        <v>227</v>
      </c>
      <c r="N5" s="129">
        <v>221</v>
      </c>
      <c r="O5" s="129">
        <v>205</v>
      </c>
      <c r="P5" s="129">
        <v>132</v>
      </c>
      <c r="Q5" s="129">
        <v>74</v>
      </c>
      <c r="R5" s="129">
        <v>179</v>
      </c>
      <c r="S5" s="131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6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29">
        <v>595</v>
      </c>
      <c r="N6" s="129">
        <v>554</v>
      </c>
      <c r="O6" s="129">
        <v>405</v>
      </c>
      <c r="P6" s="129">
        <v>218</v>
      </c>
      <c r="Q6" s="129">
        <v>144</v>
      </c>
      <c r="R6" s="129">
        <v>250</v>
      </c>
      <c r="S6" s="131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6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29">
        <v>682</v>
      </c>
      <c r="N7" s="129">
        <v>638</v>
      </c>
      <c r="O7" s="129">
        <v>531</v>
      </c>
      <c r="P7" s="129">
        <v>198</v>
      </c>
      <c r="Q7" s="129">
        <v>141</v>
      </c>
      <c r="R7" s="129">
        <v>462</v>
      </c>
      <c r="S7" s="132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6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29">
        <v>673</v>
      </c>
      <c r="N8" s="129">
        <v>613</v>
      </c>
      <c r="O8" s="129">
        <v>588</v>
      </c>
      <c r="P8" s="129">
        <v>383</v>
      </c>
      <c r="Q8" s="129">
        <v>200</v>
      </c>
      <c r="R8" s="129">
        <v>349</v>
      </c>
      <c r="S8" s="131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6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29">
        <v>782</v>
      </c>
      <c r="N9" s="129">
        <v>725</v>
      </c>
      <c r="O9" s="129">
        <v>646</v>
      </c>
      <c r="P9" s="129">
        <v>373</v>
      </c>
      <c r="Q9" s="129">
        <v>202</v>
      </c>
      <c r="R9" s="129">
        <v>619</v>
      </c>
      <c r="S9" s="131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6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15</v>
      </c>
      <c r="R10" s="129">
        <v>0</v>
      </c>
      <c r="S10" s="131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6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29">
        <v>851</v>
      </c>
      <c r="N11" s="129">
        <v>748</v>
      </c>
      <c r="O11" s="129">
        <v>695</v>
      </c>
      <c r="P11" s="129">
        <v>448</v>
      </c>
      <c r="Q11" s="129">
        <v>219</v>
      </c>
      <c r="R11" s="129">
        <v>537</v>
      </c>
      <c r="S11" s="131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6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29">
        <v>839</v>
      </c>
      <c r="N12" s="129">
        <v>749</v>
      </c>
      <c r="O12" s="129">
        <v>405</v>
      </c>
      <c r="P12" s="129">
        <v>0</v>
      </c>
      <c r="Q12" s="129">
        <v>41</v>
      </c>
      <c r="R12" s="129">
        <v>0</v>
      </c>
      <c r="S12" s="132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6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29">
        <v>808</v>
      </c>
      <c r="N13" s="129">
        <v>763</v>
      </c>
      <c r="O13" s="129">
        <v>706</v>
      </c>
      <c r="P13" s="129">
        <v>442</v>
      </c>
      <c r="Q13" s="129">
        <v>225</v>
      </c>
      <c r="R13" s="129">
        <v>551</v>
      </c>
      <c r="S13" s="131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6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29">
        <v>519</v>
      </c>
      <c r="N14" s="129">
        <v>490</v>
      </c>
      <c r="O14" s="129">
        <v>352</v>
      </c>
      <c r="P14" s="129">
        <v>179</v>
      </c>
      <c r="Q14" s="129">
        <v>132</v>
      </c>
      <c r="R14" s="129">
        <v>363</v>
      </c>
      <c r="S14" s="131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6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29">
        <v>832</v>
      </c>
      <c r="N15" s="129">
        <v>798</v>
      </c>
      <c r="O15" s="129">
        <v>513</v>
      </c>
      <c r="P15" s="129">
        <v>232</v>
      </c>
      <c r="Q15" s="129">
        <v>155</v>
      </c>
      <c r="R15" s="129">
        <v>536</v>
      </c>
      <c r="S15" s="131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6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29">
        <v>891</v>
      </c>
      <c r="N16" s="129">
        <v>826</v>
      </c>
      <c r="O16" s="129">
        <v>885</v>
      </c>
      <c r="P16" s="129">
        <v>566</v>
      </c>
      <c r="Q16" s="129">
        <v>283</v>
      </c>
      <c r="R16" s="129">
        <v>742</v>
      </c>
      <c r="S16" s="131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6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29">
        <v>529</v>
      </c>
      <c r="N17" s="129">
        <v>481</v>
      </c>
      <c r="O17" s="129">
        <v>359</v>
      </c>
      <c r="P17" s="129">
        <v>237</v>
      </c>
      <c r="Q17" s="129">
        <v>136</v>
      </c>
      <c r="R17" s="129">
        <v>461</v>
      </c>
      <c r="S17" s="131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6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29">
        <v>94</v>
      </c>
      <c r="N18" s="129">
        <v>101</v>
      </c>
      <c r="O18" s="129">
        <v>55</v>
      </c>
      <c r="P18" s="129">
        <v>0</v>
      </c>
      <c r="Q18" s="129">
        <v>16</v>
      </c>
      <c r="R18" s="129">
        <v>0</v>
      </c>
      <c r="S18" s="131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6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29">
        <v>726</v>
      </c>
      <c r="N19" s="129">
        <v>764</v>
      </c>
      <c r="O19" s="129">
        <v>709</v>
      </c>
      <c r="P19" s="129">
        <v>308</v>
      </c>
      <c r="Q19" s="129">
        <v>107</v>
      </c>
      <c r="R19" s="129">
        <v>287</v>
      </c>
      <c r="S19" s="132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6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29">
        <v>325</v>
      </c>
      <c r="N20" s="129">
        <v>330</v>
      </c>
      <c r="O20" s="129">
        <v>381</v>
      </c>
      <c r="P20" s="129">
        <v>367</v>
      </c>
      <c r="Q20" s="129">
        <v>150</v>
      </c>
      <c r="R20" s="129">
        <v>382</v>
      </c>
      <c r="S20" s="131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6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29">
        <v>909</v>
      </c>
      <c r="N21" s="129">
        <v>866</v>
      </c>
      <c r="O21" s="129">
        <v>803</v>
      </c>
      <c r="P21" s="129">
        <v>428</v>
      </c>
      <c r="Q21" s="129">
        <v>214</v>
      </c>
      <c r="R21" s="129">
        <v>608</v>
      </c>
      <c r="S21" s="131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6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29">
        <v>967</v>
      </c>
      <c r="N22" s="129">
        <v>929</v>
      </c>
      <c r="O22" s="129">
        <v>832</v>
      </c>
      <c r="P22" s="129">
        <v>336</v>
      </c>
      <c r="Q22" s="129">
        <v>145</v>
      </c>
      <c r="R22" s="129">
        <v>514</v>
      </c>
      <c r="S22" s="131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6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29">
        <v>855</v>
      </c>
      <c r="N23" s="129">
        <v>779</v>
      </c>
      <c r="O23" s="129">
        <v>746</v>
      </c>
      <c r="P23" s="129">
        <v>406</v>
      </c>
      <c r="Q23" s="129">
        <v>44</v>
      </c>
      <c r="R23" s="129">
        <v>493</v>
      </c>
      <c r="S23" s="131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6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29">
        <v>461</v>
      </c>
      <c r="N24" s="129">
        <v>388</v>
      </c>
      <c r="O24" s="129">
        <v>247</v>
      </c>
      <c r="P24" s="129">
        <v>147</v>
      </c>
      <c r="Q24" s="129">
        <v>113</v>
      </c>
      <c r="R24" s="129">
        <v>274</v>
      </c>
      <c r="S24" s="131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6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29">
        <v>632</v>
      </c>
      <c r="N25" s="129">
        <v>580</v>
      </c>
      <c r="O25" s="129">
        <v>450</v>
      </c>
      <c r="P25" s="129">
        <v>355</v>
      </c>
      <c r="Q25" s="129">
        <v>176</v>
      </c>
      <c r="R25" s="129">
        <v>416</v>
      </c>
      <c r="S25" s="131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6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10</v>
      </c>
      <c r="R26" s="129">
        <v>0</v>
      </c>
      <c r="S26" s="131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6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29">
        <v>729</v>
      </c>
      <c r="N27" s="129">
        <v>671</v>
      </c>
      <c r="O27" s="129">
        <v>522</v>
      </c>
      <c r="P27" s="129">
        <v>314</v>
      </c>
      <c r="Q27" s="129">
        <v>93</v>
      </c>
      <c r="R27" s="129">
        <v>486</v>
      </c>
      <c r="S27" s="131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6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29">
        <v>665</v>
      </c>
      <c r="N28" s="129">
        <v>613</v>
      </c>
      <c r="O28" s="129">
        <v>571</v>
      </c>
      <c r="P28" s="129">
        <v>180</v>
      </c>
      <c r="Q28" s="129">
        <v>121</v>
      </c>
      <c r="R28" s="129">
        <v>368</v>
      </c>
      <c r="S28" s="131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6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29">
        <v>343</v>
      </c>
      <c r="N29" s="129">
        <v>291</v>
      </c>
      <c r="O29" s="129">
        <v>277</v>
      </c>
      <c r="P29" s="129">
        <v>359</v>
      </c>
      <c r="Q29" s="129">
        <v>138</v>
      </c>
      <c r="R29" s="129">
        <v>351</v>
      </c>
      <c r="S29" s="132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6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29">
        <v>374</v>
      </c>
      <c r="N30" s="129">
        <v>411</v>
      </c>
      <c r="O30" s="129">
        <v>350</v>
      </c>
      <c r="P30" s="129">
        <v>362</v>
      </c>
      <c r="Q30" s="129">
        <v>101</v>
      </c>
      <c r="R30" s="129">
        <v>237</v>
      </c>
      <c r="S30" s="133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6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29">
        <v>658</v>
      </c>
      <c r="N31" s="129">
        <v>613</v>
      </c>
      <c r="O31" s="129">
        <v>580</v>
      </c>
      <c r="P31" s="129">
        <v>525</v>
      </c>
      <c r="Q31" s="129">
        <v>165</v>
      </c>
      <c r="R31" s="129">
        <v>409</v>
      </c>
      <c r="S31" s="131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6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29">
        <v>208</v>
      </c>
      <c r="N32" s="129">
        <v>185</v>
      </c>
      <c r="O32" s="129">
        <v>199</v>
      </c>
      <c r="P32" s="129">
        <v>177</v>
      </c>
      <c r="Q32" s="129">
        <v>62</v>
      </c>
      <c r="R32" s="129">
        <v>145</v>
      </c>
      <c r="S32" s="130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6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29">
        <v>35</v>
      </c>
      <c r="N33" s="129">
        <v>44</v>
      </c>
      <c r="O33" s="129">
        <v>42</v>
      </c>
      <c r="P33" s="129">
        <v>10</v>
      </c>
      <c r="Q33" s="129">
        <v>1</v>
      </c>
      <c r="R33" s="129">
        <v>1</v>
      </c>
      <c r="S33" s="131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6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1</v>
      </c>
      <c r="R34" s="129">
        <v>0</v>
      </c>
      <c r="S34" s="131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6">
        <v>54.444444444444443</v>
      </c>
      <c r="G35" s="125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29">
        <v>37</v>
      </c>
      <c r="N35" s="129">
        <v>48</v>
      </c>
      <c r="O35" s="129">
        <v>19</v>
      </c>
      <c r="P35" s="129">
        <v>7</v>
      </c>
      <c r="Q35" s="129">
        <v>1</v>
      </c>
      <c r="R35" s="129">
        <v>1</v>
      </c>
      <c r="S35" s="131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6">
        <v>0</v>
      </c>
      <c r="G36" s="125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29">
        <v>2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31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3" t="s">
        <v>49</v>
      </c>
      <c r="C1" s="203"/>
      <c r="D1" s="203"/>
      <c r="E1" s="203"/>
      <c r="F1" s="203" t="s">
        <v>50</v>
      </c>
      <c r="G1" s="203"/>
      <c r="H1" s="203"/>
      <c r="I1" s="203"/>
      <c r="J1" s="219" t="s">
        <v>49</v>
      </c>
      <c r="K1" s="199"/>
      <c r="L1" s="219" t="s">
        <v>50</v>
      </c>
      <c r="M1" s="199"/>
    </row>
    <row r="2" spans="1:13" ht="18.5" x14ac:dyDescent="0.35">
      <c r="B2" s="220" t="s">
        <v>52</v>
      </c>
      <c r="C2" s="220"/>
      <c r="D2" s="220" t="s">
        <v>39</v>
      </c>
      <c r="E2" s="220"/>
      <c r="F2" s="220" t="s">
        <v>52</v>
      </c>
      <c r="G2" s="220"/>
      <c r="H2" s="220" t="s">
        <v>39</v>
      </c>
      <c r="I2" s="220"/>
      <c r="J2" s="220" t="s">
        <v>55</v>
      </c>
      <c r="K2" s="220" t="s">
        <v>2</v>
      </c>
      <c r="L2" s="220" t="s">
        <v>55</v>
      </c>
      <c r="M2" s="220" t="s">
        <v>2</v>
      </c>
    </row>
    <row r="3" spans="1:13" s="119" customFormat="1" ht="111" x14ac:dyDescent="0.3">
      <c r="A3" s="118"/>
      <c r="B3" s="120" t="s">
        <v>56</v>
      </c>
      <c r="C3" s="120" t="s">
        <v>57</v>
      </c>
      <c r="D3" s="120" t="s">
        <v>56</v>
      </c>
      <c r="E3" s="120" t="s">
        <v>57</v>
      </c>
      <c r="F3" s="120" t="s">
        <v>56</v>
      </c>
      <c r="G3" s="120" t="s">
        <v>57</v>
      </c>
      <c r="H3" s="120" t="s">
        <v>56</v>
      </c>
      <c r="I3" s="120" t="s">
        <v>57</v>
      </c>
      <c r="J3" s="220"/>
      <c r="K3" s="220"/>
      <c r="L3" s="220"/>
      <c r="M3" s="220"/>
    </row>
    <row r="4" spans="1:13" x14ac:dyDescent="0.35">
      <c r="A4" s="123" t="s">
        <v>103</v>
      </c>
      <c r="B4" s="122">
        <v>5002.5</v>
      </c>
      <c r="C4" s="122">
        <v>4343.5</v>
      </c>
      <c r="D4" s="122">
        <v>2175</v>
      </c>
      <c r="E4" s="122">
        <v>1776.75</v>
      </c>
      <c r="F4" s="122">
        <v>4092</v>
      </c>
      <c r="G4" s="122">
        <v>4167.75</v>
      </c>
      <c r="H4" s="122">
        <v>1488</v>
      </c>
      <c r="I4" s="122">
        <v>1400</v>
      </c>
      <c r="J4" s="121">
        <f>C4/B4</f>
        <v>0.8682658670664668</v>
      </c>
      <c r="K4" s="121">
        <f>E4/D4</f>
        <v>0.81689655172413789</v>
      </c>
      <c r="L4" s="121">
        <f>G4/F4</f>
        <v>1.0185117302052786</v>
      </c>
      <c r="M4" s="121">
        <f>I4/H4</f>
        <v>0.94086021505376349</v>
      </c>
    </row>
    <row r="5" spans="1:13" x14ac:dyDescent="0.35">
      <c r="A5" s="123" t="s">
        <v>104</v>
      </c>
      <c r="B5" s="126">
        <v>4276.5</v>
      </c>
      <c r="C5" s="126">
        <v>4240.5</v>
      </c>
      <c r="D5" s="126">
        <v>2055</v>
      </c>
      <c r="E5" s="126">
        <v>1588.25</v>
      </c>
      <c r="F5" s="126">
        <v>3960</v>
      </c>
      <c r="G5" s="126">
        <v>4239.75</v>
      </c>
      <c r="H5" s="126">
        <v>1440</v>
      </c>
      <c r="I5" s="126">
        <v>1193.5</v>
      </c>
      <c r="J5" s="121">
        <f>C5/B5</f>
        <v>0.99158190108733779</v>
      </c>
      <c r="K5" s="121">
        <f>E5/D5</f>
        <v>0.7728710462287105</v>
      </c>
      <c r="L5" s="121">
        <f>G5/F5</f>
        <v>1.0706439393939393</v>
      </c>
      <c r="M5" s="121">
        <f>I5/H5</f>
        <v>0.82881944444444444</v>
      </c>
    </row>
    <row r="6" spans="1:13" x14ac:dyDescent="0.35">
      <c r="A6" s="123" t="s">
        <v>105</v>
      </c>
      <c r="B6" s="127"/>
      <c r="C6" s="127"/>
      <c r="D6" s="127"/>
      <c r="E6" s="127"/>
      <c r="F6" s="127">
        <v>4092</v>
      </c>
      <c r="G6" s="127"/>
      <c r="H6" s="127">
        <v>1488</v>
      </c>
      <c r="I6" s="127"/>
      <c r="J6" s="121" t="e">
        <f>C6/B6</f>
        <v>#DIV/0!</v>
      </c>
      <c r="K6" s="121" t="e">
        <f>E6/D6</f>
        <v>#DIV/0!</v>
      </c>
      <c r="L6" s="121">
        <f>G6/F6</f>
        <v>0</v>
      </c>
      <c r="M6" s="121">
        <f>I6/H6</f>
        <v>0</v>
      </c>
    </row>
  </sheetData>
  <mergeCells count="12">
    <mergeCell ref="B1:E1"/>
    <mergeCell ref="F1:I1"/>
    <mergeCell ref="B2:C2"/>
    <mergeCell ref="D2:E2"/>
    <mergeCell ref="F2:G2"/>
    <mergeCell ref="H2:I2"/>
    <mergeCell ref="J1:K1"/>
    <mergeCell ref="L1:M1"/>
    <mergeCell ref="J2:J3"/>
    <mergeCell ref="K2:K3"/>
    <mergeCell ref="L2:L3"/>
    <mergeCell ref="M2:M3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7">
        <v>0.75</v>
      </c>
    </row>
    <row r="3" spans="2:3" x14ac:dyDescent="0.35">
      <c r="B3" t="s">
        <v>99</v>
      </c>
      <c r="C3" s="117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1"/>
  <sheetViews>
    <sheetView tabSelected="1" zoomScale="85" zoomScaleNormal="85" zoomScaleSheetLayoutView="80" workbookViewId="0">
      <selection activeCell="AN4" sqref="AN1:AO1048576"/>
    </sheetView>
  </sheetViews>
  <sheetFormatPr defaultRowHeight="14.5" x14ac:dyDescent="0.35"/>
  <cols>
    <col min="1" max="1" width="36.54296875" style="89" customWidth="1"/>
    <col min="2" max="3" width="26.54296875" style="140" hidden="1" customWidth="1"/>
    <col min="4" max="12" width="9.6328125" customWidth="1"/>
    <col min="13" max="13" width="12.54296875" customWidth="1"/>
    <col min="14" max="23" width="9.08984375" customWidth="1"/>
    <col min="24" max="28" width="8.6328125" customWidth="1"/>
    <col min="29" max="30" width="10.6328125" customWidth="1"/>
    <col min="31" max="39" width="8.6328125" customWidth="1"/>
    <col min="40" max="41" width="10.6328125" customWidth="1"/>
    <col min="42" max="42" width="8.6328125" customWidth="1"/>
    <col min="43" max="43" width="11.6328125" customWidth="1"/>
    <col min="44" max="46" width="8.6328125" customWidth="1"/>
  </cols>
  <sheetData>
    <row r="1" spans="1:46" s="136" customFormat="1" ht="12" x14ac:dyDescent="0.3">
      <c r="A1" s="135"/>
      <c r="B1" s="138"/>
      <c r="C1" s="138"/>
      <c r="D1" s="230" t="s">
        <v>49</v>
      </c>
      <c r="E1" s="231"/>
      <c r="F1" s="231"/>
      <c r="G1" s="231"/>
      <c r="H1" s="231"/>
      <c r="I1" s="231"/>
      <c r="J1" s="231"/>
      <c r="K1" s="232"/>
      <c r="L1" s="230" t="s">
        <v>50</v>
      </c>
      <c r="M1" s="231"/>
      <c r="N1" s="231"/>
      <c r="O1" s="231"/>
      <c r="P1" s="231"/>
      <c r="Q1" s="231"/>
      <c r="R1" s="231"/>
      <c r="S1" s="232"/>
      <c r="T1" s="230" t="s">
        <v>94</v>
      </c>
      <c r="U1" s="237"/>
      <c r="V1" s="237"/>
      <c r="W1" s="235"/>
      <c r="X1" s="238" t="s">
        <v>51</v>
      </c>
      <c r="Y1" s="238"/>
      <c r="Z1" s="238"/>
      <c r="AA1" s="238"/>
      <c r="AB1" s="238"/>
      <c r="AC1" s="238"/>
      <c r="AD1" s="238"/>
      <c r="AE1" s="238"/>
      <c r="AF1" s="224" t="s">
        <v>49</v>
      </c>
      <c r="AG1" s="239"/>
      <c r="AH1" s="239"/>
      <c r="AI1" s="225"/>
      <c r="AJ1" s="224" t="s">
        <v>50</v>
      </c>
      <c r="AK1" s="239"/>
      <c r="AL1" s="239"/>
      <c r="AM1" s="225"/>
      <c r="AN1" s="234" t="s">
        <v>94</v>
      </c>
      <c r="AO1" s="235"/>
      <c r="AQ1" s="221" t="s">
        <v>49</v>
      </c>
      <c r="AR1" s="222"/>
      <c r="AS1" s="221" t="s">
        <v>50</v>
      </c>
      <c r="AT1" s="222"/>
    </row>
    <row r="2" spans="1:46" s="136" customFormat="1" ht="50.4" customHeight="1" x14ac:dyDescent="0.3">
      <c r="A2" s="228" t="s">
        <v>0</v>
      </c>
      <c r="B2" s="138"/>
      <c r="C2" s="138"/>
      <c r="D2" s="233" t="s">
        <v>52</v>
      </c>
      <c r="E2" s="233"/>
      <c r="F2" s="233" t="s">
        <v>39</v>
      </c>
      <c r="G2" s="233"/>
      <c r="H2" s="224" t="s">
        <v>101</v>
      </c>
      <c r="I2" s="225"/>
      <c r="J2" s="224" t="s">
        <v>102</v>
      </c>
      <c r="K2" s="225"/>
      <c r="L2" s="233" t="s">
        <v>52</v>
      </c>
      <c r="M2" s="233"/>
      <c r="N2" s="233" t="s">
        <v>39</v>
      </c>
      <c r="O2" s="233"/>
      <c r="P2" s="224" t="s">
        <v>101</v>
      </c>
      <c r="Q2" s="225"/>
      <c r="R2" s="224" t="s">
        <v>102</v>
      </c>
      <c r="S2" s="225"/>
      <c r="T2" s="224" t="s">
        <v>95</v>
      </c>
      <c r="U2" s="235"/>
      <c r="V2" s="224" t="s">
        <v>53</v>
      </c>
      <c r="W2" s="235"/>
      <c r="X2" s="233" t="s">
        <v>37</v>
      </c>
      <c r="Y2" s="226" t="s">
        <v>38</v>
      </c>
      <c r="Z2" s="226" t="s">
        <v>39</v>
      </c>
      <c r="AA2" s="226" t="s">
        <v>101</v>
      </c>
      <c r="AB2" s="226" t="s">
        <v>102</v>
      </c>
      <c r="AC2" s="226" t="s">
        <v>54</v>
      </c>
      <c r="AD2" s="226" t="s">
        <v>53</v>
      </c>
      <c r="AE2" s="226" t="s">
        <v>40</v>
      </c>
      <c r="AF2" s="233" t="s">
        <v>55</v>
      </c>
      <c r="AG2" s="233" t="s">
        <v>2</v>
      </c>
      <c r="AH2" s="226" t="s">
        <v>101</v>
      </c>
      <c r="AI2" s="226" t="s">
        <v>102</v>
      </c>
      <c r="AJ2" s="233" t="s">
        <v>55</v>
      </c>
      <c r="AK2" s="233" t="s">
        <v>2</v>
      </c>
      <c r="AL2" s="226" t="s">
        <v>101</v>
      </c>
      <c r="AM2" s="226" t="s">
        <v>102</v>
      </c>
      <c r="AN2" s="226" t="s">
        <v>96</v>
      </c>
      <c r="AO2" s="226" t="s">
        <v>97</v>
      </c>
      <c r="AQ2" s="223" t="s">
        <v>55</v>
      </c>
      <c r="AR2" s="223" t="s">
        <v>2</v>
      </c>
      <c r="AS2" s="223" t="s">
        <v>55</v>
      </c>
      <c r="AT2" s="223" t="s">
        <v>2</v>
      </c>
    </row>
    <row r="3" spans="1:46" s="136" customFormat="1" ht="50.4" customHeight="1" x14ac:dyDescent="0.3">
      <c r="A3" s="229"/>
      <c r="B3" s="139" t="s">
        <v>100</v>
      </c>
      <c r="C3" s="139"/>
      <c r="D3" s="137" t="s">
        <v>56</v>
      </c>
      <c r="E3" s="137" t="s">
        <v>57</v>
      </c>
      <c r="F3" s="137" t="s">
        <v>56</v>
      </c>
      <c r="G3" s="137" t="s">
        <v>57</v>
      </c>
      <c r="H3" s="137" t="s">
        <v>56</v>
      </c>
      <c r="I3" s="137" t="s">
        <v>57</v>
      </c>
      <c r="J3" s="137" t="s">
        <v>56</v>
      </c>
      <c r="K3" s="137" t="s">
        <v>57</v>
      </c>
      <c r="L3" s="137" t="s">
        <v>56</v>
      </c>
      <c r="M3" s="137" t="s">
        <v>57</v>
      </c>
      <c r="N3" s="137" t="s">
        <v>56</v>
      </c>
      <c r="O3" s="137" t="s">
        <v>57</v>
      </c>
      <c r="P3" s="137" t="s">
        <v>56</v>
      </c>
      <c r="Q3" s="137" t="s">
        <v>57</v>
      </c>
      <c r="R3" s="137" t="s">
        <v>56</v>
      </c>
      <c r="S3" s="137" t="s">
        <v>57</v>
      </c>
      <c r="T3" s="137" t="s">
        <v>56</v>
      </c>
      <c r="U3" s="137" t="s">
        <v>57</v>
      </c>
      <c r="V3" s="137" t="s">
        <v>56</v>
      </c>
      <c r="W3" s="137" t="s">
        <v>57</v>
      </c>
      <c r="X3" s="233"/>
      <c r="Y3" s="227"/>
      <c r="Z3" s="227"/>
      <c r="AA3" s="227"/>
      <c r="AB3" s="227"/>
      <c r="AC3" s="240"/>
      <c r="AD3" s="227"/>
      <c r="AE3" s="227"/>
      <c r="AF3" s="233"/>
      <c r="AG3" s="233"/>
      <c r="AH3" s="227"/>
      <c r="AI3" s="227"/>
      <c r="AJ3" s="233"/>
      <c r="AK3" s="233"/>
      <c r="AL3" s="227"/>
      <c r="AM3" s="227"/>
      <c r="AN3" s="236"/>
      <c r="AO3" s="236"/>
      <c r="AQ3" s="223"/>
      <c r="AR3" s="223"/>
      <c r="AS3" s="223"/>
      <c r="AT3" s="223"/>
    </row>
    <row r="4" spans="1:46" ht="17" customHeight="1" x14ac:dyDescent="0.35">
      <c r="A4" s="134" t="s">
        <v>3</v>
      </c>
      <c r="B4" s="144" t="s">
        <v>106</v>
      </c>
      <c r="C4" s="144"/>
      <c r="D4" s="141">
        <v>2404</v>
      </c>
      <c r="E4" s="141">
        <v>1704.92</v>
      </c>
      <c r="F4" s="141">
        <v>1437.21</v>
      </c>
      <c r="G4" s="141">
        <v>1320.75</v>
      </c>
      <c r="H4" s="141">
        <v>0</v>
      </c>
      <c r="I4" s="141">
        <v>24</v>
      </c>
      <c r="J4" s="141">
        <v>86.79</v>
      </c>
      <c r="K4" s="145">
        <v>60</v>
      </c>
      <c r="L4" s="143">
        <v>1440</v>
      </c>
      <c r="M4" s="141">
        <v>1068.5</v>
      </c>
      <c r="N4" s="141">
        <v>1006.0699999999999</v>
      </c>
      <c r="O4" s="141">
        <v>1128</v>
      </c>
      <c r="P4" s="141">
        <v>0</v>
      </c>
      <c r="Q4" s="141">
        <v>24</v>
      </c>
      <c r="R4" s="141">
        <v>73.930000000000007</v>
      </c>
      <c r="S4" s="141">
        <v>24</v>
      </c>
      <c r="T4" s="141">
        <v>0</v>
      </c>
      <c r="U4" s="141">
        <v>0</v>
      </c>
      <c r="V4" s="141">
        <v>0</v>
      </c>
      <c r="W4" s="141">
        <v>0</v>
      </c>
      <c r="X4" s="141">
        <v>776</v>
      </c>
      <c r="Y4" s="148">
        <f>IFERROR(SUM(E4+M4)/X4,)</f>
        <v>3.5739948453608248</v>
      </c>
      <c r="Z4" s="148">
        <f>IFERROR(SUM(G4+O4)/X4,0)</f>
        <v>3.1556056701030926</v>
      </c>
      <c r="AA4" s="148">
        <f>IFERROR(SUM(I4+Q4)/X4,0)</f>
        <v>6.1855670103092786E-2</v>
      </c>
      <c r="AB4" s="148">
        <f>IFERROR(SUM(K4+S4)/X4,)</f>
        <v>0.10824742268041238</v>
      </c>
      <c r="AC4" s="148">
        <f>IFERROR(SUM(U4)/X4,0)</f>
        <v>0</v>
      </c>
      <c r="AD4" s="149">
        <f>IFERROR(SUM(W4)/X4,)</f>
        <v>0</v>
      </c>
      <c r="AE4" s="150">
        <f t="shared" ref="AE4:AE31" si="0">SUM(Y4:AD4)</f>
        <v>6.8997036082474219</v>
      </c>
      <c r="AF4" s="151">
        <f>IFERROR((E4)/D4,0)</f>
        <v>0.70920133111480865</v>
      </c>
      <c r="AG4" s="151">
        <f>IFERROR((G4/F4),0)</f>
        <v>0.91896800050097061</v>
      </c>
      <c r="AH4" s="151">
        <f>IFERROR((I4/H4),0)</f>
        <v>0</v>
      </c>
      <c r="AI4" s="151">
        <f>IFERROR((K4/J4),0)</f>
        <v>0.69132388524023503</v>
      </c>
      <c r="AJ4" s="151">
        <f>IFERROR((M4/L4),)</f>
        <v>0.74201388888888886</v>
      </c>
      <c r="AK4" s="151">
        <f>IFERROR((O4/N4),0)</f>
        <v>1.1211943502937172</v>
      </c>
      <c r="AL4" s="151">
        <f>IFERROR((P4/Q4),0)</f>
        <v>0</v>
      </c>
      <c r="AM4" s="151">
        <f>IFERROR((S4/R4),)</f>
        <v>0.32463140808873253</v>
      </c>
      <c r="AN4" s="151">
        <f>IFERROR((U4/T4),)</f>
        <v>0</v>
      </c>
      <c r="AO4" s="151">
        <f>IFERROR((W4/V4),0)</f>
        <v>0</v>
      </c>
      <c r="AQ4" s="124">
        <f>IFERROR(SUM(E4+I4)/(D4+H4),0)</f>
        <v>0.71918469217970049</v>
      </c>
      <c r="AR4" s="124">
        <f>IFERROR(SUM(G4+K4)/(F4+J4),0)</f>
        <v>0.90600393700787396</v>
      </c>
      <c r="AS4" s="124">
        <f>IFERROR(SUM(M4+Q4)/(L4+P4),0)</f>
        <v>0.75868055555555558</v>
      </c>
      <c r="AT4" s="124">
        <f>IFERROR(SUM(O4+S4)/(N4+R4),0)</f>
        <v>1.0666666666666667</v>
      </c>
    </row>
    <row r="5" spans="1:46" ht="17" customHeight="1" x14ac:dyDescent="0.35">
      <c r="A5" s="134" t="s">
        <v>4</v>
      </c>
      <c r="B5" s="144" t="s">
        <v>116</v>
      </c>
      <c r="C5" s="144"/>
      <c r="D5" s="142">
        <v>1987.1</v>
      </c>
      <c r="E5" s="142">
        <v>1529.25</v>
      </c>
      <c r="F5" s="142">
        <v>1952.71</v>
      </c>
      <c r="G5" s="142">
        <v>1692.75</v>
      </c>
      <c r="H5" s="141">
        <v>266.39999999999998</v>
      </c>
      <c r="I5" s="142">
        <v>184</v>
      </c>
      <c r="J5" s="141">
        <v>109.29</v>
      </c>
      <c r="K5" s="145">
        <v>36</v>
      </c>
      <c r="L5" s="143">
        <v>1800</v>
      </c>
      <c r="M5" s="143">
        <v>1291.5</v>
      </c>
      <c r="N5" s="143">
        <v>1720.07</v>
      </c>
      <c r="O5" s="143">
        <v>1378.75</v>
      </c>
      <c r="P5" s="143">
        <v>209.31</v>
      </c>
      <c r="Q5" s="143">
        <v>144</v>
      </c>
      <c r="R5" s="141">
        <v>51.43</v>
      </c>
      <c r="S5" s="141">
        <v>0</v>
      </c>
      <c r="T5" s="141">
        <v>0</v>
      </c>
      <c r="U5" s="143">
        <v>0</v>
      </c>
      <c r="V5" s="143">
        <v>0</v>
      </c>
      <c r="W5" s="143">
        <v>0</v>
      </c>
      <c r="X5" s="141">
        <v>875</v>
      </c>
      <c r="Y5" s="148">
        <f t="shared" ref="Y5:Y31" si="1">IFERROR(SUM(E5+M5)/X5,)</f>
        <v>3.2237142857142858</v>
      </c>
      <c r="Z5" s="148">
        <f t="shared" ref="Z5:Z31" si="2">IFERROR(SUM(G5+O5)/X5,0)</f>
        <v>3.5102857142857142</v>
      </c>
      <c r="AA5" s="148">
        <f t="shared" ref="AA5:AA31" si="3">IFERROR(SUM(I5+Q5)/X5,0)</f>
        <v>0.37485714285714283</v>
      </c>
      <c r="AB5" s="148">
        <f t="shared" ref="AB5:AB31" si="4">IFERROR(SUM(K5+S5)/X5,)</f>
        <v>4.1142857142857141E-2</v>
      </c>
      <c r="AC5" s="148">
        <f t="shared" ref="AC5:AC31" si="5">IFERROR(SUM(U5)/X5,0)</f>
        <v>0</v>
      </c>
      <c r="AD5" s="149">
        <f t="shared" ref="AD5:AD31" si="6">IFERROR(SUM(W5)/X5,)</f>
        <v>0</v>
      </c>
      <c r="AE5" s="150">
        <f t="shared" si="0"/>
        <v>7.1499999999999995</v>
      </c>
      <c r="AF5" s="151">
        <f t="shared" ref="AF5:AF31" si="7">IFERROR((E5)/D5,0)</f>
        <v>0.7695888480700519</v>
      </c>
      <c r="AG5" s="151">
        <f t="shared" ref="AG5:AG31" si="8">IFERROR((G5/F5),0)</f>
        <v>0.86687219300356944</v>
      </c>
      <c r="AH5" s="151">
        <f t="shared" ref="AH5:AH31" si="9">IFERROR((I5/H5),0)</f>
        <v>0.69069069069069078</v>
      </c>
      <c r="AI5" s="151">
        <f t="shared" ref="AI5:AI31" si="10">IFERROR((K5/J5),0)</f>
        <v>0.32939884710403511</v>
      </c>
      <c r="AJ5" s="151">
        <f t="shared" ref="AJ5:AJ31" si="11">IFERROR((M5/L5),)</f>
        <v>0.71750000000000003</v>
      </c>
      <c r="AK5" s="151">
        <f t="shared" ref="AK5:AK31" si="12">IFERROR((O5/N5),0)</f>
        <v>0.80156621532844596</v>
      </c>
      <c r="AL5" s="151">
        <f t="shared" ref="AL5:AL31" si="13">IFERROR((P5/Q5),0)</f>
        <v>1.4535416666666667</v>
      </c>
      <c r="AM5" s="151">
        <f t="shared" ref="AM5:AM31" si="14">IFERROR((S5/R5),)</f>
        <v>0</v>
      </c>
      <c r="AN5" s="151">
        <f t="shared" ref="AN5:AN31" si="15">IFERROR((U5/T5),)</f>
        <v>0</v>
      </c>
      <c r="AO5" s="151">
        <f t="shared" ref="AO5:AO31" si="16">IFERROR((W5/V5),0)</f>
        <v>0</v>
      </c>
      <c r="AQ5" s="124">
        <f t="shared" ref="AQ5:AQ31" si="17">IFERROR(SUM(E5+I5)/(D5+H5),0)</f>
        <v>0.76026181495451517</v>
      </c>
      <c r="AR5" s="124">
        <f t="shared" ref="AR5:AR31" si="18">IFERROR(SUM(G5+K5)/(F5+J5),0)</f>
        <v>0.8383850630455868</v>
      </c>
      <c r="AS5" s="124">
        <f t="shared" ref="AS5:AS31" si="19">IFERROR(SUM(M5+Q5)/(L5+P5),0)</f>
        <v>0.71442435462920106</v>
      </c>
      <c r="AT5" s="124">
        <f t="shared" ref="AT5:AT31" si="20">IFERROR(SUM(O5+S5)/(N5+R5),0)</f>
        <v>0.77829523003104717</v>
      </c>
    </row>
    <row r="6" spans="1:46" ht="17" customHeight="1" x14ac:dyDescent="0.35">
      <c r="A6" s="134" t="s">
        <v>5</v>
      </c>
      <c r="B6" s="144" t="s">
        <v>107</v>
      </c>
      <c r="C6" s="144"/>
      <c r="D6" s="141">
        <v>2361.5100000000002</v>
      </c>
      <c r="E6" s="143">
        <v>1569.92</v>
      </c>
      <c r="F6" s="143">
        <v>1491.5</v>
      </c>
      <c r="G6" s="143">
        <v>1162</v>
      </c>
      <c r="H6" s="141">
        <v>35.49</v>
      </c>
      <c r="I6" s="143">
        <v>96</v>
      </c>
      <c r="J6" s="141">
        <v>0</v>
      </c>
      <c r="K6" s="145">
        <v>0</v>
      </c>
      <c r="L6" s="143">
        <v>1080</v>
      </c>
      <c r="M6" s="143">
        <v>1115.17</v>
      </c>
      <c r="N6" s="143">
        <v>1440</v>
      </c>
      <c r="O6" s="143">
        <v>1223.5</v>
      </c>
      <c r="P6" s="143">
        <v>15.94</v>
      </c>
      <c r="Q6" s="143">
        <v>0</v>
      </c>
      <c r="R6" s="143">
        <v>0</v>
      </c>
      <c r="S6" s="141">
        <v>0</v>
      </c>
      <c r="T6" s="141">
        <v>0</v>
      </c>
      <c r="U6" s="146">
        <v>0</v>
      </c>
      <c r="V6" s="143">
        <v>0</v>
      </c>
      <c r="W6" s="143">
        <v>0</v>
      </c>
      <c r="X6" s="141">
        <v>1037</v>
      </c>
      <c r="Y6" s="148">
        <f t="shared" si="1"/>
        <v>2.5892864030858247</v>
      </c>
      <c r="Z6" s="148">
        <f t="shared" si="2"/>
        <v>2.3003857280617166</v>
      </c>
      <c r="AA6" s="148">
        <f t="shared" si="3"/>
        <v>9.2574734811957576E-2</v>
      </c>
      <c r="AB6" s="148">
        <f t="shared" si="4"/>
        <v>0</v>
      </c>
      <c r="AC6" s="148">
        <f t="shared" si="5"/>
        <v>0</v>
      </c>
      <c r="AD6" s="149">
        <f t="shared" si="6"/>
        <v>0</v>
      </c>
      <c r="AE6" s="150">
        <f t="shared" si="0"/>
        <v>4.9822468659594996</v>
      </c>
      <c r="AF6" s="151">
        <f t="shared" si="7"/>
        <v>0.66479498287112904</v>
      </c>
      <c r="AG6" s="151">
        <f t="shared" si="8"/>
        <v>0.77908146161582303</v>
      </c>
      <c r="AH6" s="151">
        <f t="shared" si="9"/>
        <v>2.7049873203719357</v>
      </c>
      <c r="AI6" s="151">
        <f t="shared" si="10"/>
        <v>0</v>
      </c>
      <c r="AJ6" s="151">
        <f t="shared" si="11"/>
        <v>1.032564814814815</v>
      </c>
      <c r="AK6" s="151">
        <f t="shared" si="12"/>
        <v>0.84965277777777781</v>
      </c>
      <c r="AL6" s="151">
        <f t="shared" si="13"/>
        <v>0</v>
      </c>
      <c r="AM6" s="151">
        <f t="shared" si="14"/>
        <v>0</v>
      </c>
      <c r="AN6" s="151">
        <f t="shared" si="15"/>
        <v>0</v>
      </c>
      <c r="AO6" s="151">
        <f t="shared" si="16"/>
        <v>0</v>
      </c>
      <c r="AQ6" s="124">
        <f t="shared" si="17"/>
        <v>0.6950020859407593</v>
      </c>
      <c r="AR6" s="124">
        <f t="shared" si="18"/>
        <v>0.77908146161582303</v>
      </c>
      <c r="AS6" s="124">
        <f t="shared" si="19"/>
        <v>1.0175465810172091</v>
      </c>
      <c r="AT6" s="124">
        <f t="shared" si="20"/>
        <v>0.84965277777777781</v>
      </c>
    </row>
    <row r="7" spans="1:46" ht="17" customHeight="1" x14ac:dyDescent="0.35">
      <c r="A7" s="134" t="s">
        <v>6</v>
      </c>
      <c r="B7" s="144" t="s">
        <v>117</v>
      </c>
      <c r="C7" s="144"/>
      <c r="D7" s="141">
        <v>1930</v>
      </c>
      <c r="E7" s="143">
        <v>1127</v>
      </c>
      <c r="F7" s="143">
        <v>1016.46</v>
      </c>
      <c r="G7" s="143">
        <v>845.5</v>
      </c>
      <c r="H7" s="141">
        <v>0</v>
      </c>
      <c r="I7" s="143">
        <v>0</v>
      </c>
      <c r="J7" s="141">
        <v>98.04</v>
      </c>
      <c r="K7" s="145">
        <v>0</v>
      </c>
      <c r="L7" s="143">
        <v>720</v>
      </c>
      <c r="M7" s="143">
        <v>744</v>
      </c>
      <c r="N7" s="143">
        <v>657.32</v>
      </c>
      <c r="O7" s="143">
        <v>636</v>
      </c>
      <c r="P7" s="143">
        <v>0</v>
      </c>
      <c r="Q7" s="143">
        <v>0</v>
      </c>
      <c r="R7" s="143">
        <v>62.68</v>
      </c>
      <c r="S7" s="141">
        <v>0</v>
      </c>
      <c r="T7" s="141">
        <v>0</v>
      </c>
      <c r="U7" s="143">
        <v>0</v>
      </c>
      <c r="V7" s="143">
        <v>0</v>
      </c>
      <c r="W7" s="143">
        <v>0</v>
      </c>
      <c r="X7" s="141">
        <v>617</v>
      </c>
      <c r="Y7" s="148">
        <f t="shared" si="1"/>
        <v>3.0324149108589951</v>
      </c>
      <c r="Z7" s="148">
        <f t="shared" si="2"/>
        <v>2.4011345218800648</v>
      </c>
      <c r="AA7" s="148">
        <f t="shared" si="3"/>
        <v>0</v>
      </c>
      <c r="AB7" s="148">
        <f t="shared" si="4"/>
        <v>0</v>
      </c>
      <c r="AC7" s="148">
        <f t="shared" si="5"/>
        <v>0</v>
      </c>
      <c r="AD7" s="149">
        <f t="shared" si="6"/>
        <v>0</v>
      </c>
      <c r="AE7" s="150">
        <f t="shared" si="0"/>
        <v>5.4335494327390599</v>
      </c>
      <c r="AF7" s="151">
        <f t="shared" si="7"/>
        <v>0.5839378238341969</v>
      </c>
      <c r="AG7" s="151">
        <f t="shared" si="8"/>
        <v>0.83180843318969755</v>
      </c>
      <c r="AH7" s="151">
        <f t="shared" si="9"/>
        <v>0</v>
      </c>
      <c r="AI7" s="151">
        <f t="shared" si="10"/>
        <v>0</v>
      </c>
      <c r="AJ7" s="151">
        <f t="shared" si="11"/>
        <v>1.0333333333333334</v>
      </c>
      <c r="AK7" s="151">
        <f t="shared" si="12"/>
        <v>0.96756526501551743</v>
      </c>
      <c r="AL7" s="151">
        <f t="shared" si="13"/>
        <v>0</v>
      </c>
      <c r="AM7" s="151">
        <f t="shared" si="14"/>
        <v>0</v>
      </c>
      <c r="AN7" s="151">
        <f t="shared" si="15"/>
        <v>0</v>
      </c>
      <c r="AO7" s="151">
        <f t="shared" si="16"/>
        <v>0</v>
      </c>
      <c r="AQ7" s="124">
        <f t="shared" si="17"/>
        <v>0.5839378238341969</v>
      </c>
      <c r="AR7" s="124">
        <f t="shared" si="18"/>
        <v>0.75863615971287568</v>
      </c>
      <c r="AS7" s="124">
        <f t="shared" si="19"/>
        <v>1.0333333333333334</v>
      </c>
      <c r="AT7" s="124">
        <f t="shared" si="20"/>
        <v>0.8833333333333333</v>
      </c>
    </row>
    <row r="8" spans="1:46" ht="17" customHeight="1" x14ac:dyDescent="0.35">
      <c r="A8" s="134" t="s">
        <v>7</v>
      </c>
      <c r="B8" s="144" t="s">
        <v>117</v>
      </c>
      <c r="C8" s="144"/>
      <c r="D8" s="141">
        <v>1324.5</v>
      </c>
      <c r="E8" s="143">
        <v>931.5</v>
      </c>
      <c r="F8" s="143">
        <v>1428.64</v>
      </c>
      <c r="G8" s="143">
        <v>714</v>
      </c>
      <c r="H8" s="141">
        <v>0</v>
      </c>
      <c r="I8" s="143">
        <v>18</v>
      </c>
      <c r="J8" s="141">
        <v>102.86</v>
      </c>
      <c r="K8" s="145">
        <v>0</v>
      </c>
      <c r="L8" s="143">
        <v>720</v>
      </c>
      <c r="M8" s="143">
        <v>718.5</v>
      </c>
      <c r="N8" s="143">
        <v>650.14</v>
      </c>
      <c r="O8" s="143">
        <v>708</v>
      </c>
      <c r="P8" s="143">
        <v>0</v>
      </c>
      <c r="Q8" s="143">
        <v>0</v>
      </c>
      <c r="R8" s="143">
        <v>57.86</v>
      </c>
      <c r="S8" s="141">
        <v>0</v>
      </c>
      <c r="T8" s="141">
        <v>0</v>
      </c>
      <c r="U8" s="143">
        <v>0</v>
      </c>
      <c r="V8" s="143">
        <v>0</v>
      </c>
      <c r="W8" s="143">
        <v>0</v>
      </c>
      <c r="X8" s="141">
        <v>568</v>
      </c>
      <c r="Y8" s="148">
        <f t="shared" si="1"/>
        <v>2.9049295774647885</v>
      </c>
      <c r="Z8" s="148">
        <f t="shared" si="2"/>
        <v>2.5035211267605635</v>
      </c>
      <c r="AA8" s="148">
        <f t="shared" si="3"/>
        <v>3.1690140845070422E-2</v>
      </c>
      <c r="AB8" s="148">
        <f t="shared" si="4"/>
        <v>0</v>
      </c>
      <c r="AC8" s="148">
        <f t="shared" si="5"/>
        <v>0</v>
      </c>
      <c r="AD8" s="149">
        <f t="shared" si="6"/>
        <v>0</v>
      </c>
      <c r="AE8" s="150">
        <f t="shared" si="0"/>
        <v>5.4401408450704221</v>
      </c>
      <c r="AF8" s="151">
        <f t="shared" si="7"/>
        <v>0.70328425821064555</v>
      </c>
      <c r="AG8" s="151">
        <f t="shared" si="8"/>
        <v>0.49977601075148387</v>
      </c>
      <c r="AH8" s="151">
        <f t="shared" si="9"/>
        <v>0</v>
      </c>
      <c r="AI8" s="151">
        <f t="shared" si="10"/>
        <v>0</v>
      </c>
      <c r="AJ8" s="151">
        <f t="shared" si="11"/>
        <v>0.99791666666666667</v>
      </c>
      <c r="AK8" s="151">
        <f t="shared" si="12"/>
        <v>1.0889962161995879</v>
      </c>
      <c r="AL8" s="151">
        <f t="shared" si="13"/>
        <v>0</v>
      </c>
      <c r="AM8" s="151">
        <f t="shared" si="14"/>
        <v>0</v>
      </c>
      <c r="AN8" s="151">
        <f t="shared" si="15"/>
        <v>0</v>
      </c>
      <c r="AO8" s="151">
        <f t="shared" si="16"/>
        <v>0</v>
      </c>
      <c r="AQ8" s="124">
        <f t="shared" si="17"/>
        <v>0.71687429218573051</v>
      </c>
      <c r="AR8" s="124">
        <f t="shared" si="18"/>
        <v>0.46620959843290893</v>
      </c>
      <c r="AS8" s="124">
        <f t="shared" si="19"/>
        <v>0.99791666666666667</v>
      </c>
      <c r="AT8" s="124">
        <f t="shared" si="20"/>
        <v>1</v>
      </c>
    </row>
    <row r="9" spans="1:46" ht="17" customHeight="1" x14ac:dyDescent="0.35">
      <c r="A9" s="134" t="s">
        <v>8</v>
      </c>
      <c r="B9" s="144" t="s">
        <v>108</v>
      </c>
      <c r="C9" s="144"/>
      <c r="D9" s="141">
        <v>3259.95</v>
      </c>
      <c r="E9" s="143">
        <v>2685.55</v>
      </c>
      <c r="F9" s="143">
        <v>1069.93</v>
      </c>
      <c r="G9" s="143">
        <v>229</v>
      </c>
      <c r="H9" s="141">
        <v>0</v>
      </c>
      <c r="I9" s="143">
        <v>181</v>
      </c>
      <c r="J9" s="141">
        <v>196.07</v>
      </c>
      <c r="K9" s="145">
        <v>248.5</v>
      </c>
      <c r="L9" s="143">
        <v>2144.5</v>
      </c>
      <c r="M9" s="143">
        <v>2064.25</v>
      </c>
      <c r="N9" s="143">
        <v>594.64</v>
      </c>
      <c r="O9" s="143">
        <v>348.5</v>
      </c>
      <c r="P9" s="143">
        <v>0</v>
      </c>
      <c r="Q9" s="143">
        <v>48</v>
      </c>
      <c r="R9" s="143">
        <v>125.36</v>
      </c>
      <c r="S9" s="141">
        <v>48</v>
      </c>
      <c r="T9" s="141">
        <v>0</v>
      </c>
      <c r="U9" s="143">
        <v>0</v>
      </c>
      <c r="V9" s="143">
        <v>0</v>
      </c>
      <c r="W9" s="143">
        <v>0</v>
      </c>
      <c r="X9" s="141">
        <v>323</v>
      </c>
      <c r="Y9" s="148">
        <f t="shared" si="1"/>
        <v>14.705263157894738</v>
      </c>
      <c r="Z9" s="148">
        <f t="shared" si="2"/>
        <v>1.7879256965944272</v>
      </c>
      <c r="AA9" s="148">
        <f t="shared" si="3"/>
        <v>0.70897832817337458</v>
      </c>
      <c r="AB9" s="148">
        <f t="shared" si="4"/>
        <v>0.91795665634674928</v>
      </c>
      <c r="AC9" s="148">
        <f t="shared" si="5"/>
        <v>0</v>
      </c>
      <c r="AD9" s="149">
        <f t="shared" si="6"/>
        <v>0</v>
      </c>
      <c r="AE9" s="150">
        <f t="shared" si="0"/>
        <v>18.120123839009288</v>
      </c>
      <c r="AF9" s="151">
        <f t="shared" si="7"/>
        <v>0.8238009785426158</v>
      </c>
      <c r="AG9" s="151">
        <f t="shared" si="8"/>
        <v>0.21403269372762704</v>
      </c>
      <c r="AH9" s="151">
        <f t="shared" si="9"/>
        <v>0</v>
      </c>
      <c r="AI9" s="151">
        <f t="shared" si="10"/>
        <v>1.2674044983934309</v>
      </c>
      <c r="AJ9" s="151">
        <f t="shared" si="11"/>
        <v>0.96257868967125204</v>
      </c>
      <c r="AK9" s="151">
        <f t="shared" si="12"/>
        <v>0.58606888201264629</v>
      </c>
      <c r="AL9" s="151">
        <f t="shared" si="13"/>
        <v>0</v>
      </c>
      <c r="AM9" s="151">
        <f t="shared" si="14"/>
        <v>0.38289725590299939</v>
      </c>
      <c r="AN9" s="151">
        <f t="shared" si="15"/>
        <v>0</v>
      </c>
      <c r="AO9" s="151">
        <f t="shared" si="16"/>
        <v>0</v>
      </c>
      <c r="AQ9" s="124">
        <f t="shared" si="17"/>
        <v>0.87932330250463975</v>
      </c>
      <c r="AR9" s="124">
        <f t="shared" si="18"/>
        <v>0.37717219589257506</v>
      </c>
      <c r="AS9" s="124">
        <f t="shared" si="19"/>
        <v>0.98496152949405458</v>
      </c>
      <c r="AT9" s="124">
        <f t="shared" si="20"/>
        <v>0.55069444444444449</v>
      </c>
    </row>
    <row r="10" spans="1:46" ht="17" customHeight="1" x14ac:dyDescent="0.35">
      <c r="A10" s="134" t="s">
        <v>9</v>
      </c>
      <c r="B10" s="144" t="s">
        <v>106</v>
      </c>
      <c r="C10" s="144"/>
      <c r="D10" s="141">
        <v>1931.5</v>
      </c>
      <c r="E10" s="143">
        <v>1357</v>
      </c>
      <c r="F10" s="143">
        <v>1599</v>
      </c>
      <c r="G10" s="143">
        <v>1256</v>
      </c>
      <c r="H10" s="141">
        <v>0</v>
      </c>
      <c r="I10" s="143">
        <v>0</v>
      </c>
      <c r="J10" s="141">
        <v>0</v>
      </c>
      <c r="K10" s="145">
        <v>0</v>
      </c>
      <c r="L10" s="143">
        <v>1069.5</v>
      </c>
      <c r="M10" s="143">
        <v>851</v>
      </c>
      <c r="N10" s="143">
        <v>1440</v>
      </c>
      <c r="O10" s="143">
        <v>1224</v>
      </c>
      <c r="P10" s="143">
        <v>0</v>
      </c>
      <c r="Q10" s="143">
        <v>0</v>
      </c>
      <c r="R10" s="143">
        <v>0</v>
      </c>
      <c r="S10" s="141">
        <v>0</v>
      </c>
      <c r="T10" s="141">
        <v>0</v>
      </c>
      <c r="U10" s="143">
        <v>0</v>
      </c>
      <c r="V10" s="143">
        <v>0</v>
      </c>
      <c r="W10" s="143">
        <v>0</v>
      </c>
      <c r="X10" s="141">
        <v>775</v>
      </c>
      <c r="Y10" s="148">
        <f t="shared" si="1"/>
        <v>2.8490322580645162</v>
      </c>
      <c r="Z10" s="148">
        <f t="shared" si="2"/>
        <v>3.2</v>
      </c>
      <c r="AA10" s="148">
        <f t="shared" si="3"/>
        <v>0</v>
      </c>
      <c r="AB10" s="148">
        <f t="shared" si="4"/>
        <v>0</v>
      </c>
      <c r="AC10" s="148">
        <f t="shared" si="5"/>
        <v>0</v>
      </c>
      <c r="AD10" s="149">
        <f t="shared" si="6"/>
        <v>0</v>
      </c>
      <c r="AE10" s="150">
        <f t="shared" si="0"/>
        <v>6.0490322580645159</v>
      </c>
      <c r="AF10" s="151">
        <f t="shared" si="7"/>
        <v>0.70256277504530162</v>
      </c>
      <c r="AG10" s="151">
        <f t="shared" si="8"/>
        <v>0.78549093183239527</v>
      </c>
      <c r="AH10" s="151">
        <f t="shared" si="9"/>
        <v>0</v>
      </c>
      <c r="AI10" s="151">
        <f t="shared" si="10"/>
        <v>0</v>
      </c>
      <c r="AJ10" s="151">
        <f t="shared" si="11"/>
        <v>0.79569892473118276</v>
      </c>
      <c r="AK10" s="151">
        <f t="shared" si="12"/>
        <v>0.85</v>
      </c>
      <c r="AL10" s="151">
        <f t="shared" si="13"/>
        <v>0</v>
      </c>
      <c r="AM10" s="151">
        <f t="shared" si="14"/>
        <v>0</v>
      </c>
      <c r="AN10" s="151">
        <f t="shared" si="15"/>
        <v>0</v>
      </c>
      <c r="AO10" s="151">
        <f t="shared" si="16"/>
        <v>0</v>
      </c>
      <c r="AQ10" s="124">
        <f t="shared" si="17"/>
        <v>0.70256277504530162</v>
      </c>
      <c r="AR10" s="124">
        <f t="shared" si="18"/>
        <v>0.78549093183239527</v>
      </c>
      <c r="AS10" s="124">
        <f t="shared" si="19"/>
        <v>0.79569892473118276</v>
      </c>
      <c r="AT10" s="124">
        <f t="shared" si="20"/>
        <v>0.85</v>
      </c>
    </row>
    <row r="11" spans="1:46" ht="17" customHeight="1" x14ac:dyDescent="0.35">
      <c r="A11" s="134" t="s">
        <v>10</v>
      </c>
      <c r="B11" s="144" t="s">
        <v>116</v>
      </c>
      <c r="C11" s="144"/>
      <c r="D11" s="141">
        <v>1198.5</v>
      </c>
      <c r="E11" s="143">
        <v>963.5</v>
      </c>
      <c r="F11" s="143">
        <v>0</v>
      </c>
      <c r="G11" s="143">
        <v>73</v>
      </c>
      <c r="H11" s="141">
        <v>0</v>
      </c>
      <c r="I11" s="143">
        <v>0</v>
      </c>
      <c r="J11" s="141">
        <v>0</v>
      </c>
      <c r="K11" s="145">
        <v>0</v>
      </c>
      <c r="L11" s="143">
        <v>720</v>
      </c>
      <c r="M11" s="143">
        <v>720</v>
      </c>
      <c r="N11" s="143">
        <v>0</v>
      </c>
      <c r="O11" s="143">
        <v>12</v>
      </c>
      <c r="P11" s="143">
        <v>0</v>
      </c>
      <c r="Q11" s="143">
        <v>0</v>
      </c>
      <c r="R11" s="143">
        <v>0</v>
      </c>
      <c r="S11" s="141">
        <v>0</v>
      </c>
      <c r="T11" s="141">
        <v>0</v>
      </c>
      <c r="U11" s="143">
        <v>0</v>
      </c>
      <c r="V11" s="143">
        <v>0</v>
      </c>
      <c r="W11" s="143">
        <v>0</v>
      </c>
      <c r="X11" s="141">
        <v>214</v>
      </c>
      <c r="Y11" s="148">
        <f t="shared" si="1"/>
        <v>7.8668224299065423</v>
      </c>
      <c r="Z11" s="148">
        <f t="shared" si="2"/>
        <v>0.39719626168224298</v>
      </c>
      <c r="AA11" s="148">
        <f t="shared" si="3"/>
        <v>0</v>
      </c>
      <c r="AB11" s="148">
        <f t="shared" si="4"/>
        <v>0</v>
      </c>
      <c r="AC11" s="148">
        <f t="shared" si="5"/>
        <v>0</v>
      </c>
      <c r="AD11" s="149">
        <f t="shared" si="6"/>
        <v>0</v>
      </c>
      <c r="AE11" s="150">
        <f t="shared" si="0"/>
        <v>8.2640186915887845</v>
      </c>
      <c r="AF11" s="151">
        <f t="shared" si="7"/>
        <v>0.80392156862745101</v>
      </c>
      <c r="AG11" s="151">
        <f t="shared" si="8"/>
        <v>0</v>
      </c>
      <c r="AH11" s="151">
        <f t="shared" si="9"/>
        <v>0</v>
      </c>
      <c r="AI11" s="151">
        <f t="shared" si="10"/>
        <v>0</v>
      </c>
      <c r="AJ11" s="151">
        <f t="shared" si="11"/>
        <v>1</v>
      </c>
      <c r="AK11" s="151">
        <f t="shared" si="12"/>
        <v>0</v>
      </c>
      <c r="AL11" s="151">
        <f t="shared" si="13"/>
        <v>0</v>
      </c>
      <c r="AM11" s="151">
        <f t="shared" si="14"/>
        <v>0</v>
      </c>
      <c r="AN11" s="151">
        <f t="shared" si="15"/>
        <v>0</v>
      </c>
      <c r="AO11" s="151">
        <f t="shared" si="16"/>
        <v>0</v>
      </c>
      <c r="AQ11" s="124">
        <f t="shared" si="17"/>
        <v>0.80392156862745101</v>
      </c>
      <c r="AR11" s="124">
        <f t="shared" si="18"/>
        <v>0</v>
      </c>
      <c r="AS11" s="124">
        <f t="shared" si="19"/>
        <v>1</v>
      </c>
      <c r="AT11" s="124">
        <f t="shared" si="20"/>
        <v>0</v>
      </c>
    </row>
    <row r="12" spans="1:46" ht="17" customHeight="1" x14ac:dyDescent="0.35">
      <c r="A12" s="134" t="s">
        <v>43</v>
      </c>
      <c r="B12" s="144" t="s">
        <v>109</v>
      </c>
      <c r="C12" s="144"/>
      <c r="D12" s="141">
        <v>1745</v>
      </c>
      <c r="E12" s="143">
        <v>1652.08</v>
      </c>
      <c r="F12" s="143">
        <v>1732.1399999999999</v>
      </c>
      <c r="G12" s="143">
        <v>1343</v>
      </c>
      <c r="H12" s="141">
        <v>0</v>
      </c>
      <c r="I12" s="143">
        <v>38.5</v>
      </c>
      <c r="J12" s="141">
        <v>192.86</v>
      </c>
      <c r="K12" s="145">
        <v>232.5</v>
      </c>
      <c r="L12" s="143">
        <v>1080</v>
      </c>
      <c r="M12" s="143">
        <v>1125.3</v>
      </c>
      <c r="N12" s="143">
        <v>939.43000000000006</v>
      </c>
      <c r="O12" s="143">
        <v>1175.75</v>
      </c>
      <c r="P12" s="143">
        <v>0</v>
      </c>
      <c r="Q12" s="143">
        <v>0</v>
      </c>
      <c r="R12" s="143">
        <v>128.57</v>
      </c>
      <c r="S12" s="141">
        <v>0</v>
      </c>
      <c r="T12" s="141">
        <v>128.57</v>
      </c>
      <c r="U12" s="143">
        <v>150</v>
      </c>
      <c r="V12" s="143">
        <v>0</v>
      </c>
      <c r="W12" s="143">
        <v>0</v>
      </c>
      <c r="X12" s="141">
        <v>811</v>
      </c>
      <c r="Y12" s="148">
        <f t="shared" si="1"/>
        <v>3.4246362515413074</v>
      </c>
      <c r="Z12" s="148">
        <f t="shared" si="2"/>
        <v>3.1057336621454992</v>
      </c>
      <c r="AA12" s="148">
        <f t="shared" si="3"/>
        <v>4.7472256473489516E-2</v>
      </c>
      <c r="AB12" s="148">
        <f t="shared" si="4"/>
        <v>0.28668310727496915</v>
      </c>
      <c r="AC12" s="148">
        <f t="shared" si="5"/>
        <v>0.18495684340320592</v>
      </c>
      <c r="AD12" s="149">
        <f t="shared" si="6"/>
        <v>0</v>
      </c>
      <c r="AE12" s="150">
        <f t="shared" si="0"/>
        <v>7.049482120838471</v>
      </c>
      <c r="AF12" s="151">
        <f t="shared" si="7"/>
        <v>0.94675071633237817</v>
      </c>
      <c r="AG12" s="151">
        <f t="shared" si="8"/>
        <v>0.77534148509935696</v>
      </c>
      <c r="AH12" s="151">
        <f t="shared" si="9"/>
        <v>0</v>
      </c>
      <c r="AI12" s="151">
        <f t="shared" si="10"/>
        <v>1.2055376957378408</v>
      </c>
      <c r="AJ12" s="151">
        <f t="shared" si="11"/>
        <v>1.0419444444444443</v>
      </c>
      <c r="AK12" s="151">
        <f t="shared" si="12"/>
        <v>1.2515567950778663</v>
      </c>
      <c r="AL12" s="151">
        <f t="shared" si="13"/>
        <v>0</v>
      </c>
      <c r="AM12" s="151">
        <f t="shared" si="14"/>
        <v>0</v>
      </c>
      <c r="AN12" s="151">
        <f t="shared" si="15"/>
        <v>1.1666796297736641</v>
      </c>
      <c r="AO12" s="151">
        <f t="shared" si="16"/>
        <v>0</v>
      </c>
      <c r="AQ12" s="124">
        <f t="shared" si="17"/>
        <v>0.96881375358166189</v>
      </c>
      <c r="AR12" s="124">
        <f t="shared" si="18"/>
        <v>0.81844155844155841</v>
      </c>
      <c r="AS12" s="124">
        <f t="shared" si="19"/>
        <v>1.0419444444444443</v>
      </c>
      <c r="AT12" s="124">
        <f t="shared" si="20"/>
        <v>1.1008895131086143</v>
      </c>
    </row>
    <row r="13" spans="1:46" ht="17" customHeight="1" x14ac:dyDescent="0.35">
      <c r="A13" s="134" t="s">
        <v>11</v>
      </c>
      <c r="B13" s="144" t="s">
        <v>117</v>
      </c>
      <c r="C13" s="144"/>
      <c r="D13" s="141">
        <v>1513</v>
      </c>
      <c r="E13" s="143">
        <v>1321.25</v>
      </c>
      <c r="F13" s="143">
        <v>1425.1399999999999</v>
      </c>
      <c r="G13" s="143">
        <v>1220</v>
      </c>
      <c r="H13" s="141">
        <v>0</v>
      </c>
      <c r="I13" s="143">
        <v>84</v>
      </c>
      <c r="J13" s="141">
        <v>192.86</v>
      </c>
      <c r="K13" s="145">
        <v>132</v>
      </c>
      <c r="L13" s="143">
        <v>1081</v>
      </c>
      <c r="M13" s="143">
        <v>1091</v>
      </c>
      <c r="N13" s="143">
        <v>951.43000000000006</v>
      </c>
      <c r="O13" s="143">
        <v>1153</v>
      </c>
      <c r="P13" s="143">
        <v>0</v>
      </c>
      <c r="Q13" s="143">
        <v>0</v>
      </c>
      <c r="R13" s="143">
        <v>128.57</v>
      </c>
      <c r="S13" s="141">
        <v>0</v>
      </c>
      <c r="T13" s="141">
        <v>0</v>
      </c>
      <c r="U13" s="143">
        <v>0</v>
      </c>
      <c r="V13" s="143">
        <v>0</v>
      </c>
      <c r="W13" s="143">
        <v>0</v>
      </c>
      <c r="X13" s="141">
        <v>796</v>
      </c>
      <c r="Y13" s="148">
        <f t="shared" si="1"/>
        <v>3.0304648241206031</v>
      </c>
      <c r="Z13" s="148">
        <f t="shared" si="2"/>
        <v>2.9811557788944723</v>
      </c>
      <c r="AA13" s="148">
        <f t="shared" si="3"/>
        <v>0.10552763819095477</v>
      </c>
      <c r="AB13" s="148">
        <f t="shared" si="4"/>
        <v>0.16582914572864321</v>
      </c>
      <c r="AC13" s="148">
        <f t="shared" si="5"/>
        <v>0</v>
      </c>
      <c r="AD13" s="149">
        <f t="shared" si="6"/>
        <v>0</v>
      </c>
      <c r="AE13" s="150">
        <f t="shared" si="0"/>
        <v>6.2829773869346726</v>
      </c>
      <c r="AF13" s="151">
        <f t="shared" si="7"/>
        <v>0.87326503635161934</v>
      </c>
      <c r="AG13" s="151">
        <f t="shared" si="8"/>
        <v>0.85605624710554762</v>
      </c>
      <c r="AH13" s="151">
        <f t="shared" si="9"/>
        <v>0</v>
      </c>
      <c r="AI13" s="151">
        <f t="shared" si="10"/>
        <v>0.68443430467696775</v>
      </c>
      <c r="AJ13" s="151">
        <f t="shared" si="11"/>
        <v>1.0092506938020351</v>
      </c>
      <c r="AK13" s="151">
        <f t="shared" si="12"/>
        <v>1.2118600422521888</v>
      </c>
      <c r="AL13" s="151">
        <f t="shared" si="13"/>
        <v>0</v>
      </c>
      <c r="AM13" s="151">
        <f t="shared" si="14"/>
        <v>0</v>
      </c>
      <c r="AN13" s="151">
        <f t="shared" si="15"/>
        <v>0</v>
      </c>
      <c r="AO13" s="151">
        <f t="shared" si="16"/>
        <v>0</v>
      </c>
      <c r="AQ13" s="124">
        <f t="shared" si="17"/>
        <v>0.9287838730998017</v>
      </c>
      <c r="AR13" s="124">
        <f t="shared" si="18"/>
        <v>0.8355995055624228</v>
      </c>
      <c r="AS13" s="124">
        <f t="shared" si="19"/>
        <v>1.0092506938020351</v>
      </c>
      <c r="AT13" s="124">
        <f t="shared" si="20"/>
        <v>1.0675925925925926</v>
      </c>
    </row>
    <row r="14" spans="1:46" ht="17" customHeight="1" x14ac:dyDescent="0.35">
      <c r="A14" s="134" t="s">
        <v>12</v>
      </c>
      <c r="B14" s="144" t="s">
        <v>110</v>
      </c>
      <c r="C14" s="144"/>
      <c r="D14" s="141">
        <v>1458.43</v>
      </c>
      <c r="E14" s="143">
        <v>1073</v>
      </c>
      <c r="F14" s="143">
        <v>951</v>
      </c>
      <c r="G14" s="143">
        <v>928.75</v>
      </c>
      <c r="H14" s="141">
        <v>83.57</v>
      </c>
      <c r="I14" s="143">
        <v>0</v>
      </c>
      <c r="J14" s="141">
        <v>0</v>
      </c>
      <c r="K14" s="145">
        <v>0</v>
      </c>
      <c r="L14" s="143">
        <v>1440</v>
      </c>
      <c r="M14" s="143">
        <v>984</v>
      </c>
      <c r="N14" s="143">
        <v>720</v>
      </c>
      <c r="O14" s="143">
        <v>899.67</v>
      </c>
      <c r="P14" s="143">
        <v>77.14</v>
      </c>
      <c r="Q14" s="143">
        <v>0</v>
      </c>
      <c r="R14" s="143">
        <v>0</v>
      </c>
      <c r="S14" s="141">
        <v>0</v>
      </c>
      <c r="T14" s="141">
        <v>0</v>
      </c>
      <c r="U14" s="143">
        <v>0</v>
      </c>
      <c r="V14" s="143">
        <v>0</v>
      </c>
      <c r="W14" s="143">
        <v>0</v>
      </c>
      <c r="X14" s="141">
        <v>489</v>
      </c>
      <c r="Y14" s="148">
        <f t="shared" si="1"/>
        <v>4.2065439672801634</v>
      </c>
      <c r="Z14" s="148">
        <f t="shared" si="2"/>
        <v>3.7391002044989778</v>
      </c>
      <c r="AA14" s="148">
        <f t="shared" si="3"/>
        <v>0</v>
      </c>
      <c r="AB14" s="148">
        <f t="shared" si="4"/>
        <v>0</v>
      </c>
      <c r="AC14" s="148">
        <f t="shared" si="5"/>
        <v>0</v>
      </c>
      <c r="AD14" s="149">
        <f t="shared" si="6"/>
        <v>0</v>
      </c>
      <c r="AE14" s="150">
        <f t="shared" si="0"/>
        <v>7.9456441717791417</v>
      </c>
      <c r="AF14" s="151">
        <f t="shared" si="7"/>
        <v>0.73572266066934988</v>
      </c>
      <c r="AG14" s="151">
        <f t="shared" si="8"/>
        <v>0.97660357518401686</v>
      </c>
      <c r="AH14" s="151">
        <f t="shared" si="9"/>
        <v>0</v>
      </c>
      <c r="AI14" s="151">
        <f t="shared" si="10"/>
        <v>0</v>
      </c>
      <c r="AJ14" s="151">
        <f t="shared" si="11"/>
        <v>0.68333333333333335</v>
      </c>
      <c r="AK14" s="151">
        <f t="shared" si="12"/>
        <v>1.2495416666666666</v>
      </c>
      <c r="AL14" s="151">
        <f t="shared" si="13"/>
        <v>0</v>
      </c>
      <c r="AM14" s="151">
        <f t="shared" si="14"/>
        <v>0</v>
      </c>
      <c r="AN14" s="151">
        <f t="shared" si="15"/>
        <v>0</v>
      </c>
      <c r="AO14" s="151">
        <f t="shared" si="16"/>
        <v>0</v>
      </c>
      <c r="AQ14" s="124">
        <f t="shared" si="17"/>
        <v>0.69584954604409854</v>
      </c>
      <c r="AR14" s="124">
        <f t="shared" si="18"/>
        <v>0.97660357518401686</v>
      </c>
      <c r="AS14" s="124">
        <f t="shared" si="19"/>
        <v>0.64858879206928821</v>
      </c>
      <c r="AT14" s="124">
        <f t="shared" si="20"/>
        <v>1.2495416666666666</v>
      </c>
    </row>
    <row r="15" spans="1:46" ht="17" customHeight="1" x14ac:dyDescent="0.35">
      <c r="A15" s="134" t="s">
        <v>13</v>
      </c>
      <c r="B15" s="144" t="s">
        <v>111</v>
      </c>
      <c r="C15" s="144"/>
      <c r="D15" s="141">
        <v>6819.5</v>
      </c>
      <c r="E15" s="143">
        <v>4693.5</v>
      </c>
      <c r="F15" s="143">
        <v>1080</v>
      </c>
      <c r="G15" s="143">
        <v>629</v>
      </c>
      <c r="H15" s="141">
        <v>0</v>
      </c>
      <c r="I15" s="143">
        <v>0</v>
      </c>
      <c r="J15" s="141">
        <v>0</v>
      </c>
      <c r="K15" s="145">
        <v>0</v>
      </c>
      <c r="L15" s="143">
        <v>5004</v>
      </c>
      <c r="M15" s="143">
        <v>4615.67</v>
      </c>
      <c r="N15" s="143">
        <v>1080</v>
      </c>
      <c r="O15" s="143">
        <v>636</v>
      </c>
      <c r="P15" s="143">
        <v>0</v>
      </c>
      <c r="Q15" s="143">
        <v>0</v>
      </c>
      <c r="R15" s="143">
        <v>0</v>
      </c>
      <c r="S15" s="141">
        <v>0</v>
      </c>
      <c r="T15" s="141">
        <v>0</v>
      </c>
      <c r="U15" s="143">
        <v>0</v>
      </c>
      <c r="V15" s="143">
        <v>0</v>
      </c>
      <c r="W15" s="143">
        <v>0</v>
      </c>
      <c r="X15" s="141">
        <v>390</v>
      </c>
      <c r="Y15" s="148">
        <f t="shared" si="1"/>
        <v>23.869666666666667</v>
      </c>
      <c r="Z15" s="148">
        <f t="shared" si="2"/>
        <v>3.2435897435897436</v>
      </c>
      <c r="AA15" s="148">
        <f t="shared" si="3"/>
        <v>0</v>
      </c>
      <c r="AB15" s="148">
        <f t="shared" si="4"/>
        <v>0</v>
      </c>
      <c r="AC15" s="148">
        <f t="shared" si="5"/>
        <v>0</v>
      </c>
      <c r="AD15" s="149">
        <f t="shared" si="6"/>
        <v>0</v>
      </c>
      <c r="AE15" s="150">
        <f t="shared" si="0"/>
        <v>27.113256410256412</v>
      </c>
      <c r="AF15" s="151">
        <f t="shared" si="7"/>
        <v>0.68824693892514111</v>
      </c>
      <c r="AG15" s="151">
        <f t="shared" si="8"/>
        <v>0.58240740740740737</v>
      </c>
      <c r="AH15" s="151">
        <f t="shared" si="9"/>
        <v>0</v>
      </c>
      <c r="AI15" s="151">
        <f t="shared" si="10"/>
        <v>0</v>
      </c>
      <c r="AJ15" s="151">
        <f t="shared" si="11"/>
        <v>0.92239608313349319</v>
      </c>
      <c r="AK15" s="151">
        <f t="shared" si="12"/>
        <v>0.58888888888888891</v>
      </c>
      <c r="AL15" s="151">
        <f t="shared" si="13"/>
        <v>0</v>
      </c>
      <c r="AM15" s="151">
        <f t="shared" si="14"/>
        <v>0</v>
      </c>
      <c r="AN15" s="151">
        <f t="shared" si="15"/>
        <v>0</v>
      </c>
      <c r="AO15" s="151">
        <f t="shared" si="16"/>
        <v>0</v>
      </c>
      <c r="AQ15" s="124">
        <f t="shared" si="17"/>
        <v>0.68824693892514111</v>
      </c>
      <c r="AR15" s="124">
        <f t="shared" si="18"/>
        <v>0.58240740740740737</v>
      </c>
      <c r="AS15" s="124">
        <f t="shared" si="19"/>
        <v>0.92239608313349319</v>
      </c>
      <c r="AT15" s="124">
        <f t="shared" si="20"/>
        <v>0.58888888888888891</v>
      </c>
    </row>
    <row r="16" spans="1:46" ht="17" customHeight="1" x14ac:dyDescent="0.35">
      <c r="A16" s="134" t="s">
        <v>115</v>
      </c>
      <c r="B16" s="144" t="s">
        <v>120</v>
      </c>
      <c r="C16" s="144"/>
      <c r="D16" s="141">
        <v>6218.25</v>
      </c>
      <c r="E16" s="143">
        <v>5080.5</v>
      </c>
      <c r="F16" s="143">
        <v>4874.5</v>
      </c>
      <c r="G16" s="143">
        <v>3178.5</v>
      </c>
      <c r="H16" s="141">
        <v>0</v>
      </c>
      <c r="I16" s="143">
        <v>0</v>
      </c>
      <c r="J16" s="141">
        <v>0</v>
      </c>
      <c r="K16" s="145">
        <v>0</v>
      </c>
      <c r="L16" s="143">
        <v>4673.3</v>
      </c>
      <c r="M16" s="143">
        <v>3723.8</v>
      </c>
      <c r="N16" s="143">
        <v>1080</v>
      </c>
      <c r="O16" s="143">
        <v>1086</v>
      </c>
      <c r="P16" s="143">
        <v>0</v>
      </c>
      <c r="Q16" s="143">
        <v>0</v>
      </c>
      <c r="R16" s="143">
        <v>0</v>
      </c>
      <c r="S16" s="141">
        <v>0</v>
      </c>
      <c r="T16" s="141">
        <v>0</v>
      </c>
      <c r="U16" s="143">
        <v>0</v>
      </c>
      <c r="V16" s="143">
        <v>0</v>
      </c>
      <c r="W16" s="143">
        <v>0</v>
      </c>
      <c r="X16" s="141">
        <v>638</v>
      </c>
      <c r="Y16" s="148">
        <f t="shared" si="1"/>
        <v>13.799843260188087</v>
      </c>
      <c r="Z16" s="148">
        <f t="shared" si="2"/>
        <v>6.6841692789968654</v>
      </c>
      <c r="AA16" s="148">
        <f t="shared" si="3"/>
        <v>0</v>
      </c>
      <c r="AB16" s="148">
        <f t="shared" si="4"/>
        <v>0</v>
      </c>
      <c r="AC16" s="148">
        <f t="shared" si="5"/>
        <v>0</v>
      </c>
      <c r="AD16" s="149">
        <f t="shared" si="6"/>
        <v>0</v>
      </c>
      <c r="AE16" s="150">
        <f t="shared" si="0"/>
        <v>20.484012539184953</v>
      </c>
      <c r="AF16" s="151">
        <f t="shared" si="7"/>
        <v>0.81703051501628277</v>
      </c>
      <c r="AG16" s="151">
        <f t="shared" si="8"/>
        <v>0.65206687865422097</v>
      </c>
      <c r="AH16" s="151">
        <f t="shared" si="9"/>
        <v>0</v>
      </c>
      <c r="AI16" s="151">
        <f t="shared" si="10"/>
        <v>0</v>
      </c>
      <c r="AJ16" s="151">
        <f t="shared" si="11"/>
        <v>0.79682451372691676</v>
      </c>
      <c r="AK16" s="151">
        <f t="shared" si="12"/>
        <v>1.0055555555555555</v>
      </c>
      <c r="AL16" s="151">
        <f t="shared" si="13"/>
        <v>0</v>
      </c>
      <c r="AM16" s="151">
        <f t="shared" si="14"/>
        <v>0</v>
      </c>
      <c r="AN16" s="151">
        <f t="shared" si="15"/>
        <v>0</v>
      </c>
      <c r="AO16" s="151">
        <f t="shared" si="16"/>
        <v>0</v>
      </c>
      <c r="AQ16" s="124">
        <f t="shared" si="17"/>
        <v>0.81703051501628277</v>
      </c>
      <c r="AR16" s="124">
        <f t="shared" si="18"/>
        <v>0.65206687865422097</v>
      </c>
      <c r="AS16" s="124">
        <f t="shared" si="19"/>
        <v>0.79682451372691676</v>
      </c>
      <c r="AT16" s="124">
        <f t="shared" si="20"/>
        <v>1.0055555555555555</v>
      </c>
    </row>
    <row r="17" spans="1:46" ht="17" customHeight="1" x14ac:dyDescent="0.35">
      <c r="A17" s="134" t="s">
        <v>14</v>
      </c>
      <c r="B17" s="144" t="s">
        <v>117</v>
      </c>
      <c r="C17" s="144"/>
      <c r="D17" s="141">
        <v>3389.5</v>
      </c>
      <c r="E17" s="143">
        <v>2266.5</v>
      </c>
      <c r="F17" s="143">
        <v>1950.86</v>
      </c>
      <c r="G17" s="143">
        <v>1315.5</v>
      </c>
      <c r="H17" s="141">
        <v>130.5</v>
      </c>
      <c r="I17" s="143">
        <v>136</v>
      </c>
      <c r="J17" s="141">
        <v>77.14</v>
      </c>
      <c r="K17" s="145">
        <v>24</v>
      </c>
      <c r="L17" s="143">
        <v>2501</v>
      </c>
      <c r="M17" s="143">
        <v>2255.5</v>
      </c>
      <c r="N17" s="147">
        <v>-6358</v>
      </c>
      <c r="O17" s="143">
        <v>1192.5</v>
      </c>
      <c r="P17" s="143">
        <v>94.5</v>
      </c>
      <c r="Q17" s="143">
        <v>12</v>
      </c>
      <c r="R17" s="143">
        <v>7714</v>
      </c>
      <c r="S17" s="141">
        <v>0</v>
      </c>
      <c r="T17" s="141">
        <v>0</v>
      </c>
      <c r="U17" s="143">
        <v>0</v>
      </c>
      <c r="V17" s="143">
        <v>0</v>
      </c>
      <c r="W17" s="143">
        <v>0</v>
      </c>
      <c r="X17" s="141">
        <v>670</v>
      </c>
      <c r="Y17" s="148">
        <f t="shared" si="1"/>
        <v>6.7492537313432832</v>
      </c>
      <c r="Z17" s="148">
        <f t="shared" si="2"/>
        <v>3.743283582089552</v>
      </c>
      <c r="AA17" s="148">
        <f t="shared" si="3"/>
        <v>0.22089552238805971</v>
      </c>
      <c r="AB17" s="148">
        <f t="shared" si="4"/>
        <v>3.5820895522388062E-2</v>
      </c>
      <c r="AC17" s="148">
        <f t="shared" si="5"/>
        <v>0</v>
      </c>
      <c r="AD17" s="149">
        <f t="shared" si="6"/>
        <v>0</v>
      </c>
      <c r="AE17" s="150">
        <f t="shared" si="0"/>
        <v>10.749253731343284</v>
      </c>
      <c r="AF17" s="151">
        <f t="shared" si="7"/>
        <v>0.6686826965629149</v>
      </c>
      <c r="AG17" s="151">
        <f t="shared" si="8"/>
        <v>0.67431799309022689</v>
      </c>
      <c r="AH17" s="151">
        <f t="shared" si="9"/>
        <v>1.0421455938697317</v>
      </c>
      <c r="AI17" s="151">
        <f t="shared" si="10"/>
        <v>0.31112263417163599</v>
      </c>
      <c r="AJ17" s="151">
        <f t="shared" si="11"/>
        <v>0.90183926429428229</v>
      </c>
      <c r="AK17" s="151">
        <f t="shared" si="12"/>
        <v>-0.18755898081157596</v>
      </c>
      <c r="AL17" s="151">
        <f t="shared" si="13"/>
        <v>7.875</v>
      </c>
      <c r="AM17" s="151">
        <f t="shared" si="14"/>
        <v>0</v>
      </c>
      <c r="AN17" s="151">
        <f t="shared" si="15"/>
        <v>0</v>
      </c>
      <c r="AO17" s="151">
        <f t="shared" si="16"/>
        <v>0</v>
      </c>
      <c r="AQ17" s="124">
        <f t="shared" si="17"/>
        <v>0.68252840909090906</v>
      </c>
      <c r="AR17" s="124">
        <f t="shared" si="18"/>
        <v>0.66050295857988162</v>
      </c>
      <c r="AS17" s="124">
        <f t="shared" si="19"/>
        <v>0.87362743209400884</v>
      </c>
      <c r="AT17" s="124">
        <f t="shared" si="20"/>
        <v>0.87942477876106195</v>
      </c>
    </row>
    <row r="18" spans="1:46" ht="17" customHeight="1" x14ac:dyDescent="0.35">
      <c r="A18" s="134" t="s">
        <v>15</v>
      </c>
      <c r="B18" s="144" t="s">
        <v>117</v>
      </c>
      <c r="C18" s="144"/>
      <c r="D18" s="141">
        <v>1153</v>
      </c>
      <c r="E18" s="143">
        <v>783.5</v>
      </c>
      <c r="F18" s="143">
        <v>620.68000000000006</v>
      </c>
      <c r="G18" s="143">
        <v>604</v>
      </c>
      <c r="H18" s="141">
        <v>0</v>
      </c>
      <c r="I18" s="143">
        <v>132</v>
      </c>
      <c r="J18" s="141">
        <v>94.82</v>
      </c>
      <c r="K18" s="145">
        <v>96</v>
      </c>
      <c r="L18" s="143">
        <v>720</v>
      </c>
      <c r="M18" s="143">
        <v>709.5</v>
      </c>
      <c r="N18" s="143">
        <v>642.11</v>
      </c>
      <c r="O18" s="143">
        <v>708</v>
      </c>
      <c r="P18" s="143">
        <v>0</v>
      </c>
      <c r="Q18" s="143">
        <v>0</v>
      </c>
      <c r="R18" s="143">
        <v>65.89</v>
      </c>
      <c r="S18" s="141">
        <v>0</v>
      </c>
      <c r="T18" s="141">
        <v>0</v>
      </c>
      <c r="U18" s="143">
        <v>0</v>
      </c>
      <c r="V18" s="143">
        <v>0</v>
      </c>
      <c r="W18" s="143">
        <v>0</v>
      </c>
      <c r="X18" s="141">
        <v>524</v>
      </c>
      <c r="Y18" s="148">
        <f t="shared" si="1"/>
        <v>2.8492366412213741</v>
      </c>
      <c r="Z18" s="148">
        <f t="shared" si="2"/>
        <v>2.5038167938931299</v>
      </c>
      <c r="AA18" s="148">
        <f t="shared" si="3"/>
        <v>0.25190839694656486</v>
      </c>
      <c r="AB18" s="148">
        <f t="shared" si="4"/>
        <v>0.18320610687022901</v>
      </c>
      <c r="AC18" s="148">
        <f t="shared" si="5"/>
        <v>0</v>
      </c>
      <c r="AD18" s="149">
        <f t="shared" si="6"/>
        <v>0</v>
      </c>
      <c r="AE18" s="150">
        <f t="shared" si="0"/>
        <v>5.7881679389312977</v>
      </c>
      <c r="AF18" s="151">
        <f t="shared" si="7"/>
        <v>0.6795316565481353</v>
      </c>
      <c r="AG18" s="151">
        <f t="shared" si="8"/>
        <v>0.97312624863053421</v>
      </c>
      <c r="AH18" s="151">
        <f t="shared" si="9"/>
        <v>0</v>
      </c>
      <c r="AI18" s="151">
        <f t="shared" si="10"/>
        <v>1.0124446319341911</v>
      </c>
      <c r="AJ18" s="151">
        <f t="shared" si="11"/>
        <v>0.98541666666666672</v>
      </c>
      <c r="AK18" s="151">
        <f t="shared" si="12"/>
        <v>1.1026148167759418</v>
      </c>
      <c r="AL18" s="151">
        <f t="shared" si="13"/>
        <v>0</v>
      </c>
      <c r="AM18" s="151">
        <f t="shared" si="14"/>
        <v>0</v>
      </c>
      <c r="AN18" s="151">
        <f t="shared" si="15"/>
        <v>0</v>
      </c>
      <c r="AO18" s="151">
        <f t="shared" si="16"/>
        <v>0</v>
      </c>
      <c r="AQ18" s="124">
        <f t="shared" si="17"/>
        <v>0.7940156114483955</v>
      </c>
      <c r="AR18" s="124">
        <f t="shared" si="18"/>
        <v>0.9783368273934312</v>
      </c>
      <c r="AS18" s="124">
        <f t="shared" si="19"/>
        <v>0.98541666666666672</v>
      </c>
      <c r="AT18" s="124">
        <f t="shared" si="20"/>
        <v>1</v>
      </c>
    </row>
    <row r="19" spans="1:46" ht="17" customHeight="1" x14ac:dyDescent="0.35">
      <c r="A19" s="134" t="s">
        <v>16</v>
      </c>
      <c r="B19" s="144" t="s">
        <v>106</v>
      </c>
      <c r="C19" s="144"/>
      <c r="D19" s="141">
        <v>2020.6</v>
      </c>
      <c r="E19" s="143">
        <v>1646.75</v>
      </c>
      <c r="F19" s="143">
        <v>1491</v>
      </c>
      <c r="G19" s="143">
        <v>1350.92</v>
      </c>
      <c r="H19" s="141">
        <v>0</v>
      </c>
      <c r="I19" s="143">
        <v>0</v>
      </c>
      <c r="J19" s="141">
        <v>0</v>
      </c>
      <c r="K19" s="145">
        <v>0</v>
      </c>
      <c r="L19" s="143">
        <v>1080</v>
      </c>
      <c r="M19" s="143">
        <v>1103.08</v>
      </c>
      <c r="N19" s="143">
        <v>1428</v>
      </c>
      <c r="O19" s="143">
        <v>1284</v>
      </c>
      <c r="P19" s="143">
        <v>0</v>
      </c>
      <c r="Q19" s="143">
        <v>0</v>
      </c>
      <c r="R19" s="143">
        <v>0</v>
      </c>
      <c r="S19" s="141">
        <v>0</v>
      </c>
      <c r="T19" s="141">
        <v>0</v>
      </c>
      <c r="U19" s="143">
        <v>0</v>
      </c>
      <c r="V19" s="143">
        <v>0</v>
      </c>
      <c r="W19" s="143">
        <v>0</v>
      </c>
      <c r="X19" s="141">
        <v>802</v>
      </c>
      <c r="Y19" s="148">
        <f t="shared" si="1"/>
        <v>3.4287157107231918</v>
      </c>
      <c r="Z19" s="148">
        <f t="shared" si="2"/>
        <v>3.2854364089775561</v>
      </c>
      <c r="AA19" s="148">
        <f t="shared" si="3"/>
        <v>0</v>
      </c>
      <c r="AB19" s="148">
        <f t="shared" si="4"/>
        <v>0</v>
      </c>
      <c r="AC19" s="148">
        <f t="shared" si="5"/>
        <v>0</v>
      </c>
      <c r="AD19" s="149">
        <f t="shared" si="6"/>
        <v>0</v>
      </c>
      <c r="AE19" s="150">
        <f t="shared" si="0"/>
        <v>6.7141521197007474</v>
      </c>
      <c r="AF19" s="151">
        <f t="shared" si="7"/>
        <v>0.81498069880233592</v>
      </c>
      <c r="AG19" s="151">
        <f t="shared" si="8"/>
        <v>0.90604963112005366</v>
      </c>
      <c r="AH19" s="151">
        <f t="shared" si="9"/>
        <v>0</v>
      </c>
      <c r="AI19" s="151">
        <f t="shared" si="10"/>
        <v>0</v>
      </c>
      <c r="AJ19" s="151">
        <f t="shared" si="11"/>
        <v>1.0213703703703703</v>
      </c>
      <c r="AK19" s="151">
        <f t="shared" si="12"/>
        <v>0.89915966386554624</v>
      </c>
      <c r="AL19" s="151">
        <f t="shared" si="13"/>
        <v>0</v>
      </c>
      <c r="AM19" s="151">
        <f t="shared" si="14"/>
        <v>0</v>
      </c>
      <c r="AN19" s="151">
        <f t="shared" si="15"/>
        <v>0</v>
      </c>
      <c r="AO19" s="151">
        <f t="shared" si="16"/>
        <v>0</v>
      </c>
      <c r="AQ19" s="124">
        <f t="shared" si="17"/>
        <v>0.81498069880233592</v>
      </c>
      <c r="AR19" s="124">
        <f t="shared" si="18"/>
        <v>0.90604963112005366</v>
      </c>
      <c r="AS19" s="124">
        <f t="shared" si="19"/>
        <v>1.0213703703703703</v>
      </c>
      <c r="AT19" s="124">
        <f t="shared" si="20"/>
        <v>0.89915966386554624</v>
      </c>
    </row>
    <row r="20" spans="1:46" ht="17" customHeight="1" x14ac:dyDescent="0.35">
      <c r="A20" s="134" t="s">
        <v>17</v>
      </c>
      <c r="B20" s="144" t="s">
        <v>118</v>
      </c>
      <c r="C20" s="144"/>
      <c r="D20" s="141">
        <v>2990</v>
      </c>
      <c r="E20" s="143">
        <v>1667.25</v>
      </c>
      <c r="F20" s="143">
        <v>426</v>
      </c>
      <c r="G20" s="143">
        <v>163.5</v>
      </c>
      <c r="H20" s="141">
        <v>0</v>
      </c>
      <c r="I20" s="143">
        <v>0</v>
      </c>
      <c r="J20" s="141">
        <v>0</v>
      </c>
      <c r="K20" s="145">
        <v>0</v>
      </c>
      <c r="L20" s="143">
        <v>2160</v>
      </c>
      <c r="M20" s="143">
        <v>1558.25</v>
      </c>
      <c r="N20" s="143">
        <v>360</v>
      </c>
      <c r="O20" s="143">
        <v>156</v>
      </c>
      <c r="P20" s="143">
        <v>0</v>
      </c>
      <c r="Q20" s="143">
        <v>0</v>
      </c>
      <c r="R20" s="143">
        <v>0</v>
      </c>
      <c r="S20" s="141">
        <v>0</v>
      </c>
      <c r="T20" s="141">
        <v>0</v>
      </c>
      <c r="U20" s="143">
        <v>0</v>
      </c>
      <c r="V20" s="143">
        <v>0</v>
      </c>
      <c r="W20" s="143">
        <v>0</v>
      </c>
      <c r="X20" s="141">
        <v>0</v>
      </c>
      <c r="Y20" s="148">
        <f t="shared" si="1"/>
        <v>0</v>
      </c>
      <c r="Z20" s="148">
        <f t="shared" si="2"/>
        <v>0</v>
      </c>
      <c r="AA20" s="148">
        <f t="shared" si="3"/>
        <v>0</v>
      </c>
      <c r="AB20" s="148">
        <f t="shared" si="4"/>
        <v>0</v>
      </c>
      <c r="AC20" s="148">
        <f t="shared" si="5"/>
        <v>0</v>
      </c>
      <c r="AD20" s="149">
        <f t="shared" si="6"/>
        <v>0</v>
      </c>
      <c r="AE20" s="150">
        <f t="shared" si="0"/>
        <v>0</v>
      </c>
      <c r="AF20" s="151">
        <f t="shared" si="7"/>
        <v>0.55760869565217386</v>
      </c>
      <c r="AG20" s="151">
        <f t="shared" si="8"/>
        <v>0.38380281690140844</v>
      </c>
      <c r="AH20" s="151">
        <f t="shared" si="9"/>
        <v>0</v>
      </c>
      <c r="AI20" s="151">
        <f t="shared" si="10"/>
        <v>0</v>
      </c>
      <c r="AJ20" s="151">
        <f t="shared" si="11"/>
        <v>0.72141203703703705</v>
      </c>
      <c r="AK20" s="151">
        <f t="shared" si="12"/>
        <v>0.43333333333333335</v>
      </c>
      <c r="AL20" s="151">
        <f t="shared" si="13"/>
        <v>0</v>
      </c>
      <c r="AM20" s="151">
        <f t="shared" si="14"/>
        <v>0</v>
      </c>
      <c r="AN20" s="151">
        <f t="shared" si="15"/>
        <v>0</v>
      </c>
      <c r="AO20" s="151">
        <f t="shared" si="16"/>
        <v>0</v>
      </c>
      <c r="AQ20" s="124">
        <f t="shared" si="17"/>
        <v>0.55760869565217386</v>
      </c>
      <c r="AR20" s="124">
        <f t="shared" si="18"/>
        <v>0.38380281690140844</v>
      </c>
      <c r="AS20" s="124">
        <f t="shared" si="19"/>
        <v>0.72141203703703705</v>
      </c>
      <c r="AT20" s="124">
        <f t="shared" si="20"/>
        <v>0.43333333333333335</v>
      </c>
    </row>
    <row r="21" spans="1:46" ht="17" customHeight="1" x14ac:dyDescent="0.35">
      <c r="A21" s="134" t="s">
        <v>18</v>
      </c>
      <c r="B21" s="144" t="s">
        <v>112</v>
      </c>
      <c r="C21" s="144"/>
      <c r="D21" s="141">
        <v>1651.5</v>
      </c>
      <c r="E21" s="143">
        <v>1284.5</v>
      </c>
      <c r="F21" s="143">
        <v>1455.14</v>
      </c>
      <c r="G21" s="143">
        <v>1114.5</v>
      </c>
      <c r="H21" s="141">
        <v>0</v>
      </c>
      <c r="I21" s="143">
        <v>144</v>
      </c>
      <c r="J21" s="141">
        <v>102.86</v>
      </c>
      <c r="K21" s="145">
        <v>96</v>
      </c>
      <c r="L21" s="143">
        <v>1080</v>
      </c>
      <c r="M21" s="143">
        <v>840</v>
      </c>
      <c r="N21" s="143">
        <v>1022.14</v>
      </c>
      <c r="O21" s="143">
        <v>924</v>
      </c>
      <c r="P21" s="143">
        <v>0</v>
      </c>
      <c r="Q21" s="143">
        <v>0</v>
      </c>
      <c r="R21" s="143">
        <v>57.86</v>
      </c>
      <c r="S21" s="141">
        <v>0</v>
      </c>
      <c r="T21" s="141">
        <v>0</v>
      </c>
      <c r="U21" s="143">
        <v>0</v>
      </c>
      <c r="V21" s="143">
        <v>0</v>
      </c>
      <c r="W21" s="143">
        <v>0</v>
      </c>
      <c r="X21" s="143">
        <v>822</v>
      </c>
      <c r="Y21" s="148">
        <f t="shared" si="1"/>
        <v>2.584549878345499</v>
      </c>
      <c r="Z21" s="148">
        <f t="shared" si="2"/>
        <v>2.4799270072992701</v>
      </c>
      <c r="AA21" s="148">
        <f t="shared" si="3"/>
        <v>0.17518248175182483</v>
      </c>
      <c r="AB21" s="148">
        <f t="shared" si="4"/>
        <v>0.11678832116788321</v>
      </c>
      <c r="AC21" s="148">
        <f t="shared" si="5"/>
        <v>0</v>
      </c>
      <c r="AD21" s="149">
        <f t="shared" si="6"/>
        <v>0</v>
      </c>
      <c r="AE21" s="150">
        <f t="shared" si="0"/>
        <v>5.3564476885644767</v>
      </c>
      <c r="AF21" s="151">
        <f t="shared" si="7"/>
        <v>0.77777777777777779</v>
      </c>
      <c r="AG21" s="151">
        <f t="shared" si="8"/>
        <v>0.76590568605082665</v>
      </c>
      <c r="AH21" s="151">
        <f t="shared" si="9"/>
        <v>0</v>
      </c>
      <c r="AI21" s="151">
        <f t="shared" si="10"/>
        <v>0.93330740812755197</v>
      </c>
      <c r="AJ21" s="151">
        <f t="shared" si="11"/>
        <v>0.77777777777777779</v>
      </c>
      <c r="AK21" s="151">
        <f t="shared" si="12"/>
        <v>0.90398575537597592</v>
      </c>
      <c r="AL21" s="151">
        <f t="shared" si="13"/>
        <v>0</v>
      </c>
      <c r="AM21" s="151">
        <f t="shared" si="14"/>
        <v>0</v>
      </c>
      <c r="AN21" s="151">
        <f t="shared" si="15"/>
        <v>0</v>
      </c>
      <c r="AO21" s="151">
        <f t="shared" si="16"/>
        <v>0</v>
      </c>
      <c r="AQ21" s="124">
        <f t="shared" si="17"/>
        <v>0.86497123826824096</v>
      </c>
      <c r="AR21" s="124">
        <f t="shared" si="18"/>
        <v>0.77695763799743256</v>
      </c>
      <c r="AS21" s="124">
        <f t="shared" si="19"/>
        <v>0.77777777777777779</v>
      </c>
      <c r="AT21" s="124">
        <f t="shared" si="20"/>
        <v>0.85555555555555551</v>
      </c>
    </row>
    <row r="22" spans="1:46" ht="17" customHeight="1" x14ac:dyDescent="0.35">
      <c r="A22" s="134" t="s">
        <v>19</v>
      </c>
      <c r="B22" s="144" t="s">
        <v>113</v>
      </c>
      <c r="C22" s="144"/>
      <c r="D22" s="141">
        <v>957</v>
      </c>
      <c r="E22" s="143">
        <v>798.25</v>
      </c>
      <c r="F22" s="143">
        <v>956.5</v>
      </c>
      <c r="G22" s="143">
        <v>637.5</v>
      </c>
      <c r="H22" s="141">
        <v>0</v>
      </c>
      <c r="I22" s="143">
        <v>0</v>
      </c>
      <c r="J22" s="141">
        <v>0</v>
      </c>
      <c r="K22" s="145">
        <v>0</v>
      </c>
      <c r="L22" s="143">
        <v>720</v>
      </c>
      <c r="M22" s="143">
        <v>672</v>
      </c>
      <c r="N22" s="143">
        <v>720</v>
      </c>
      <c r="O22" s="143">
        <v>324</v>
      </c>
      <c r="P22" s="143">
        <v>0</v>
      </c>
      <c r="Q22" s="143">
        <v>0</v>
      </c>
      <c r="R22" s="143">
        <v>0</v>
      </c>
      <c r="S22" s="141">
        <v>0</v>
      </c>
      <c r="T22" s="141">
        <v>0</v>
      </c>
      <c r="U22" s="143">
        <v>0</v>
      </c>
      <c r="V22" s="143">
        <v>0</v>
      </c>
      <c r="W22" s="143">
        <v>0</v>
      </c>
      <c r="X22" s="143">
        <v>295</v>
      </c>
      <c r="Y22" s="148">
        <f t="shared" si="1"/>
        <v>4.9838983050847459</v>
      </c>
      <c r="Z22" s="148">
        <f t="shared" si="2"/>
        <v>3.2593220338983051</v>
      </c>
      <c r="AA22" s="148">
        <f t="shared" si="3"/>
        <v>0</v>
      </c>
      <c r="AB22" s="148">
        <f t="shared" si="4"/>
        <v>0</v>
      </c>
      <c r="AC22" s="148">
        <f t="shared" si="5"/>
        <v>0</v>
      </c>
      <c r="AD22" s="149">
        <f t="shared" si="6"/>
        <v>0</v>
      </c>
      <c r="AE22" s="150">
        <f t="shared" si="0"/>
        <v>8.2432203389830505</v>
      </c>
      <c r="AF22" s="151">
        <f t="shared" si="7"/>
        <v>0.83411703239289448</v>
      </c>
      <c r="AG22" s="151">
        <f t="shared" si="8"/>
        <v>0.66649242028227917</v>
      </c>
      <c r="AH22" s="151">
        <f t="shared" si="9"/>
        <v>0</v>
      </c>
      <c r="AI22" s="151">
        <f t="shared" si="10"/>
        <v>0</v>
      </c>
      <c r="AJ22" s="151">
        <f t="shared" si="11"/>
        <v>0.93333333333333335</v>
      </c>
      <c r="AK22" s="151">
        <f t="shared" si="12"/>
        <v>0.45</v>
      </c>
      <c r="AL22" s="151">
        <f t="shared" si="13"/>
        <v>0</v>
      </c>
      <c r="AM22" s="151">
        <f t="shared" si="14"/>
        <v>0</v>
      </c>
      <c r="AN22" s="151">
        <f t="shared" si="15"/>
        <v>0</v>
      </c>
      <c r="AO22" s="151">
        <f t="shared" si="16"/>
        <v>0</v>
      </c>
      <c r="AQ22" s="124">
        <f t="shared" si="17"/>
        <v>0.83411703239289448</v>
      </c>
      <c r="AR22" s="124">
        <f t="shared" si="18"/>
        <v>0.66649242028227917</v>
      </c>
      <c r="AS22" s="124">
        <f t="shared" si="19"/>
        <v>0.93333333333333335</v>
      </c>
      <c r="AT22" s="124">
        <f t="shared" si="20"/>
        <v>0.45</v>
      </c>
    </row>
    <row r="23" spans="1:46" ht="17" customHeight="1" x14ac:dyDescent="0.35">
      <c r="A23" s="134" t="s">
        <v>45</v>
      </c>
      <c r="B23" s="144" t="s">
        <v>113</v>
      </c>
      <c r="C23" s="144"/>
      <c r="D23" s="141">
        <v>1997</v>
      </c>
      <c r="E23" s="143">
        <v>1351.5</v>
      </c>
      <c r="F23" s="143">
        <v>1794</v>
      </c>
      <c r="G23" s="143">
        <v>1321.25</v>
      </c>
      <c r="H23" s="141">
        <v>0</v>
      </c>
      <c r="I23" s="143">
        <v>0</v>
      </c>
      <c r="J23" s="141">
        <v>0</v>
      </c>
      <c r="K23" s="145">
        <v>0</v>
      </c>
      <c r="L23" s="143">
        <v>960</v>
      </c>
      <c r="M23" s="143">
        <v>864.5</v>
      </c>
      <c r="N23" s="143">
        <v>1440</v>
      </c>
      <c r="O23" s="143">
        <v>1511.5</v>
      </c>
      <c r="P23" s="143">
        <v>0</v>
      </c>
      <c r="Q23" s="143">
        <v>0</v>
      </c>
      <c r="R23" s="143">
        <v>0</v>
      </c>
      <c r="S23" s="141">
        <v>0</v>
      </c>
      <c r="T23" s="141">
        <v>160.71</v>
      </c>
      <c r="U23" s="143">
        <v>165</v>
      </c>
      <c r="V23" s="143">
        <v>0</v>
      </c>
      <c r="W23" s="143">
        <v>0</v>
      </c>
      <c r="X23" s="143">
        <v>868</v>
      </c>
      <c r="Y23" s="148">
        <f t="shared" si="1"/>
        <v>2.552995391705069</v>
      </c>
      <c r="Z23" s="148">
        <f t="shared" si="2"/>
        <v>3.2635368663594471</v>
      </c>
      <c r="AA23" s="148">
        <f t="shared" si="3"/>
        <v>0</v>
      </c>
      <c r="AB23" s="148">
        <f t="shared" si="4"/>
        <v>0</v>
      </c>
      <c r="AC23" s="148">
        <f t="shared" si="5"/>
        <v>0.19009216589861752</v>
      </c>
      <c r="AD23" s="149">
        <f t="shared" si="6"/>
        <v>0</v>
      </c>
      <c r="AE23" s="150">
        <f t="shared" si="0"/>
        <v>6.0066244239631335</v>
      </c>
      <c r="AF23" s="151">
        <f t="shared" si="7"/>
        <v>0.67676514772158236</v>
      </c>
      <c r="AG23" s="151">
        <f t="shared" si="8"/>
        <v>0.73648272017837235</v>
      </c>
      <c r="AH23" s="151">
        <f t="shared" si="9"/>
        <v>0</v>
      </c>
      <c r="AI23" s="151">
        <f t="shared" si="10"/>
        <v>0</v>
      </c>
      <c r="AJ23" s="151">
        <f t="shared" si="11"/>
        <v>0.90052083333333333</v>
      </c>
      <c r="AK23" s="151">
        <f t="shared" si="12"/>
        <v>1.0496527777777778</v>
      </c>
      <c r="AL23" s="151">
        <f t="shared" si="13"/>
        <v>0</v>
      </c>
      <c r="AM23" s="151">
        <f t="shared" si="14"/>
        <v>0</v>
      </c>
      <c r="AN23" s="151">
        <f t="shared" si="15"/>
        <v>1.0266940451745379</v>
      </c>
      <c r="AO23" s="151">
        <f t="shared" si="16"/>
        <v>0</v>
      </c>
      <c r="AQ23" s="124">
        <f t="shared" si="17"/>
        <v>0.67676514772158236</v>
      </c>
      <c r="AR23" s="124">
        <f t="shared" si="18"/>
        <v>0.73648272017837235</v>
      </c>
      <c r="AS23" s="124">
        <f t="shared" si="19"/>
        <v>0.90052083333333333</v>
      </c>
      <c r="AT23" s="124">
        <f t="shared" si="20"/>
        <v>1.0496527777777778</v>
      </c>
    </row>
    <row r="24" spans="1:46" ht="17" customHeight="1" x14ac:dyDescent="0.35">
      <c r="A24" s="134" t="s">
        <v>20</v>
      </c>
      <c r="B24" s="144" t="s">
        <v>113</v>
      </c>
      <c r="C24" s="144"/>
      <c r="D24" s="141">
        <v>3050.46</v>
      </c>
      <c r="E24" s="143">
        <v>1461.52</v>
      </c>
      <c r="F24" s="143">
        <v>1469.68</v>
      </c>
      <c r="G24" s="143">
        <v>1344.67</v>
      </c>
      <c r="H24" s="141">
        <v>120.54</v>
      </c>
      <c r="I24" s="143">
        <v>136.5</v>
      </c>
      <c r="J24" s="141">
        <v>94.82</v>
      </c>
      <c r="K24" s="145">
        <v>52.5</v>
      </c>
      <c r="L24" s="143">
        <v>1800</v>
      </c>
      <c r="M24" s="143">
        <v>1070.25</v>
      </c>
      <c r="N24" s="143">
        <v>1374.11</v>
      </c>
      <c r="O24" s="143">
        <v>1164</v>
      </c>
      <c r="P24" s="143">
        <v>40.18</v>
      </c>
      <c r="Q24" s="143">
        <v>48</v>
      </c>
      <c r="R24" s="143">
        <v>65.89</v>
      </c>
      <c r="S24" s="141">
        <v>36</v>
      </c>
      <c r="T24" s="141">
        <v>160.71</v>
      </c>
      <c r="U24" s="143">
        <v>142.5</v>
      </c>
      <c r="V24" s="143">
        <v>0</v>
      </c>
      <c r="W24" s="143">
        <v>0</v>
      </c>
      <c r="X24" s="143">
        <v>872</v>
      </c>
      <c r="Y24" s="148">
        <f t="shared" si="1"/>
        <v>2.9034059633027525</v>
      </c>
      <c r="Z24" s="148">
        <f t="shared" si="2"/>
        <v>2.8769151376146791</v>
      </c>
      <c r="AA24" s="148">
        <f t="shared" si="3"/>
        <v>0.21158256880733944</v>
      </c>
      <c r="AB24" s="148">
        <f t="shared" si="4"/>
        <v>0.1014908256880734</v>
      </c>
      <c r="AC24" s="148">
        <f t="shared" si="5"/>
        <v>0.16341743119266056</v>
      </c>
      <c r="AD24" s="149">
        <f t="shared" si="6"/>
        <v>0</v>
      </c>
      <c r="AE24" s="150">
        <f t="shared" si="0"/>
        <v>6.2568119266055051</v>
      </c>
      <c r="AF24" s="151">
        <f t="shared" si="7"/>
        <v>0.47911462533519533</v>
      </c>
      <c r="AG24" s="151">
        <f t="shared" si="8"/>
        <v>0.9149406673561592</v>
      </c>
      <c r="AH24" s="151">
        <f t="shared" si="9"/>
        <v>1.132404181184669</v>
      </c>
      <c r="AI24" s="151">
        <f t="shared" si="10"/>
        <v>0.55368065808901079</v>
      </c>
      <c r="AJ24" s="151">
        <f t="shared" si="11"/>
        <v>0.59458333333333335</v>
      </c>
      <c r="AK24" s="151">
        <f t="shared" si="12"/>
        <v>0.84709375523065844</v>
      </c>
      <c r="AL24" s="151">
        <f t="shared" si="13"/>
        <v>0.83708333333333329</v>
      </c>
      <c r="AM24" s="151">
        <f t="shared" si="14"/>
        <v>0.54636515404461983</v>
      </c>
      <c r="AN24" s="151">
        <f t="shared" si="15"/>
        <v>0.88669031174164636</v>
      </c>
      <c r="AO24" s="151">
        <f t="shared" si="16"/>
        <v>0</v>
      </c>
      <c r="AQ24" s="124">
        <f t="shared" si="17"/>
        <v>0.50394828129927471</v>
      </c>
      <c r="AR24" s="124">
        <f t="shared" si="18"/>
        <v>0.8930457015020774</v>
      </c>
      <c r="AS24" s="124">
        <f t="shared" si="19"/>
        <v>0.60768511776021905</v>
      </c>
      <c r="AT24" s="124">
        <f t="shared" si="20"/>
        <v>0.83333333333333337</v>
      </c>
    </row>
    <row r="25" spans="1:46" ht="17" customHeight="1" x14ac:dyDescent="0.35">
      <c r="A25" s="134" t="s">
        <v>21</v>
      </c>
      <c r="B25" s="144" t="s">
        <v>114</v>
      </c>
      <c r="C25" s="144"/>
      <c r="D25" s="141">
        <v>3072.79</v>
      </c>
      <c r="E25" s="143">
        <v>2032.75</v>
      </c>
      <c r="F25" s="143">
        <v>1587.5</v>
      </c>
      <c r="G25" s="143">
        <v>1085.5</v>
      </c>
      <c r="H25" s="141">
        <v>237.21</v>
      </c>
      <c r="I25" s="143">
        <v>0</v>
      </c>
      <c r="J25" s="141">
        <v>0</v>
      </c>
      <c r="K25" s="145">
        <v>0</v>
      </c>
      <c r="L25" s="143">
        <v>2868</v>
      </c>
      <c r="M25" s="143">
        <v>1548</v>
      </c>
      <c r="N25" s="143">
        <v>1080</v>
      </c>
      <c r="O25" s="143">
        <v>1032.5</v>
      </c>
      <c r="P25" s="143">
        <v>52.07</v>
      </c>
      <c r="Q25" s="143">
        <v>24</v>
      </c>
      <c r="R25" s="143">
        <v>0</v>
      </c>
      <c r="S25" s="141">
        <v>0</v>
      </c>
      <c r="T25" s="141">
        <v>0</v>
      </c>
      <c r="U25" s="143">
        <v>0</v>
      </c>
      <c r="V25" s="143">
        <v>0</v>
      </c>
      <c r="W25" s="143">
        <v>0</v>
      </c>
      <c r="X25" s="143">
        <v>90</v>
      </c>
      <c r="Y25" s="148">
        <f t="shared" si="1"/>
        <v>39.786111111111111</v>
      </c>
      <c r="Z25" s="148">
        <f t="shared" si="2"/>
        <v>23.533333333333335</v>
      </c>
      <c r="AA25" s="148">
        <f t="shared" si="3"/>
        <v>0.26666666666666666</v>
      </c>
      <c r="AB25" s="148">
        <f t="shared" si="4"/>
        <v>0</v>
      </c>
      <c r="AC25" s="148">
        <f t="shared" si="5"/>
        <v>0</v>
      </c>
      <c r="AD25" s="149">
        <f t="shared" si="6"/>
        <v>0</v>
      </c>
      <c r="AE25" s="150">
        <f t="shared" si="0"/>
        <v>63.586111111111109</v>
      </c>
      <c r="AF25" s="151">
        <f t="shared" si="7"/>
        <v>0.66153235333361537</v>
      </c>
      <c r="AG25" s="151">
        <f t="shared" si="8"/>
        <v>0.68377952755905513</v>
      </c>
      <c r="AH25" s="151">
        <f t="shared" si="9"/>
        <v>0</v>
      </c>
      <c r="AI25" s="151">
        <f t="shared" si="10"/>
        <v>0</v>
      </c>
      <c r="AJ25" s="151">
        <f t="shared" si="11"/>
        <v>0.53974895397489542</v>
      </c>
      <c r="AK25" s="151">
        <f t="shared" si="12"/>
        <v>0.95601851851851849</v>
      </c>
      <c r="AL25" s="151">
        <f t="shared" si="13"/>
        <v>2.1695833333333332</v>
      </c>
      <c r="AM25" s="151">
        <f t="shared" si="14"/>
        <v>0</v>
      </c>
      <c r="AN25" s="151">
        <f t="shared" si="15"/>
        <v>0</v>
      </c>
      <c r="AO25" s="151">
        <f t="shared" si="16"/>
        <v>0</v>
      </c>
      <c r="AQ25" s="124">
        <f t="shared" si="17"/>
        <v>0.61412386706948641</v>
      </c>
      <c r="AR25" s="124">
        <f t="shared" si="18"/>
        <v>0.68377952755905513</v>
      </c>
      <c r="AS25" s="124">
        <f t="shared" si="19"/>
        <v>0.53834325889447854</v>
      </c>
      <c r="AT25" s="124">
        <f t="shared" si="20"/>
        <v>0.95601851851851849</v>
      </c>
    </row>
    <row r="26" spans="1:46" ht="17" customHeight="1" x14ac:dyDescent="0.35">
      <c r="A26" s="134" t="s">
        <v>22</v>
      </c>
      <c r="B26" s="144" t="s">
        <v>113</v>
      </c>
      <c r="C26" s="144"/>
      <c r="D26" s="141">
        <v>1771.5</v>
      </c>
      <c r="E26" s="143">
        <v>1149</v>
      </c>
      <c r="F26" s="143">
        <v>1074.43</v>
      </c>
      <c r="G26" s="143">
        <v>701.5</v>
      </c>
      <c r="H26" s="141">
        <v>0</v>
      </c>
      <c r="I26" s="143">
        <v>84</v>
      </c>
      <c r="J26" s="141">
        <v>83.57</v>
      </c>
      <c r="K26" s="145">
        <v>108</v>
      </c>
      <c r="L26" s="143">
        <v>1440</v>
      </c>
      <c r="M26" s="143">
        <v>768</v>
      </c>
      <c r="N26" s="143">
        <v>894.86</v>
      </c>
      <c r="O26" s="143">
        <v>432</v>
      </c>
      <c r="P26" s="143">
        <v>0</v>
      </c>
      <c r="Q26" s="143">
        <v>0</v>
      </c>
      <c r="R26" s="143">
        <v>77.14</v>
      </c>
      <c r="S26" s="141">
        <v>60</v>
      </c>
      <c r="T26" s="141">
        <v>0</v>
      </c>
      <c r="U26" s="143">
        <v>0</v>
      </c>
      <c r="V26" s="143">
        <v>0</v>
      </c>
      <c r="W26" s="143">
        <v>0</v>
      </c>
      <c r="X26" s="143">
        <v>549</v>
      </c>
      <c r="Y26" s="148">
        <f t="shared" si="1"/>
        <v>3.4918032786885247</v>
      </c>
      <c r="Z26" s="148">
        <f t="shared" si="2"/>
        <v>2.064663023679417</v>
      </c>
      <c r="AA26" s="148">
        <f t="shared" si="3"/>
        <v>0.15300546448087432</v>
      </c>
      <c r="AB26" s="148">
        <f t="shared" si="4"/>
        <v>0.30601092896174864</v>
      </c>
      <c r="AC26" s="148">
        <f t="shared" si="5"/>
        <v>0</v>
      </c>
      <c r="AD26" s="149">
        <f t="shared" si="6"/>
        <v>0</v>
      </c>
      <c r="AE26" s="150">
        <f t="shared" si="0"/>
        <v>6.0154826958105652</v>
      </c>
      <c r="AF26" s="151">
        <f t="shared" si="7"/>
        <v>0.64860287891617274</v>
      </c>
      <c r="AG26" s="151">
        <f t="shared" si="8"/>
        <v>0.65290433066835429</v>
      </c>
      <c r="AH26" s="151">
        <f t="shared" si="9"/>
        <v>0</v>
      </c>
      <c r="AI26" s="151">
        <f t="shared" si="10"/>
        <v>1.2923297834151013</v>
      </c>
      <c r="AJ26" s="151">
        <f t="shared" si="11"/>
        <v>0.53333333333333333</v>
      </c>
      <c r="AK26" s="151">
        <f t="shared" si="12"/>
        <v>0.4827570793196701</v>
      </c>
      <c r="AL26" s="151">
        <f t="shared" si="13"/>
        <v>0</v>
      </c>
      <c r="AM26" s="151">
        <f t="shared" si="14"/>
        <v>0.77780658542908998</v>
      </c>
      <c r="AN26" s="151">
        <f t="shared" si="15"/>
        <v>0</v>
      </c>
      <c r="AO26" s="151">
        <f t="shared" si="16"/>
        <v>0</v>
      </c>
      <c r="AQ26" s="124">
        <f t="shared" si="17"/>
        <v>0.69602032176121931</v>
      </c>
      <c r="AR26" s="124">
        <f t="shared" si="18"/>
        <v>0.6990500863557858</v>
      </c>
      <c r="AS26" s="124">
        <f t="shared" si="19"/>
        <v>0.53333333333333333</v>
      </c>
      <c r="AT26" s="124">
        <f t="shared" si="20"/>
        <v>0.50617283950617287</v>
      </c>
    </row>
    <row r="27" spans="1:46" ht="17" customHeight="1" x14ac:dyDescent="0.35">
      <c r="A27" s="134" t="s">
        <v>23</v>
      </c>
      <c r="B27" s="144" t="s">
        <v>119</v>
      </c>
      <c r="C27" s="144"/>
      <c r="D27" s="143">
        <v>2098.5</v>
      </c>
      <c r="E27" s="143">
        <v>1466.5</v>
      </c>
      <c r="F27" s="141">
        <v>718.06999999999994</v>
      </c>
      <c r="G27" s="143">
        <v>627.5</v>
      </c>
      <c r="H27" s="141">
        <v>0</v>
      </c>
      <c r="I27" s="145">
        <v>0</v>
      </c>
      <c r="J27" s="141">
        <v>96.43</v>
      </c>
      <c r="K27" s="145">
        <v>36</v>
      </c>
      <c r="L27" s="143">
        <v>1440</v>
      </c>
      <c r="M27" s="143">
        <v>1073</v>
      </c>
      <c r="N27" s="143">
        <v>655.71</v>
      </c>
      <c r="O27" s="143">
        <v>720</v>
      </c>
      <c r="P27" s="143">
        <v>0</v>
      </c>
      <c r="Q27" s="143">
        <v>0</v>
      </c>
      <c r="R27" s="143">
        <v>64.290000000000006</v>
      </c>
      <c r="S27" s="141">
        <v>0</v>
      </c>
      <c r="T27" s="141">
        <v>0</v>
      </c>
      <c r="U27" s="143">
        <v>0</v>
      </c>
      <c r="V27" s="143">
        <v>0</v>
      </c>
      <c r="W27" s="143">
        <v>0</v>
      </c>
      <c r="X27" s="143">
        <v>486</v>
      </c>
      <c r="Y27" s="148">
        <f t="shared" si="1"/>
        <v>5.2253086419753085</v>
      </c>
      <c r="Z27" s="148">
        <f t="shared" si="2"/>
        <v>2.772633744855967</v>
      </c>
      <c r="AA27" s="148">
        <f t="shared" si="3"/>
        <v>0</v>
      </c>
      <c r="AB27" s="148">
        <f t="shared" si="4"/>
        <v>7.407407407407407E-2</v>
      </c>
      <c r="AC27" s="148">
        <f t="shared" si="5"/>
        <v>0</v>
      </c>
      <c r="AD27" s="149">
        <f t="shared" si="6"/>
        <v>0</v>
      </c>
      <c r="AE27" s="150">
        <f t="shared" si="0"/>
        <v>8.0720164609053491</v>
      </c>
      <c r="AF27" s="151">
        <f t="shared" si="7"/>
        <v>0.69883249940433645</v>
      </c>
      <c r="AG27" s="151">
        <f t="shared" si="8"/>
        <v>0.87387023549236154</v>
      </c>
      <c r="AH27" s="151">
        <f t="shared" si="9"/>
        <v>0</v>
      </c>
      <c r="AI27" s="151">
        <f t="shared" si="10"/>
        <v>0.37332780255107328</v>
      </c>
      <c r="AJ27" s="151">
        <f t="shared" si="11"/>
        <v>0.74513888888888891</v>
      </c>
      <c r="AK27" s="151">
        <f t="shared" si="12"/>
        <v>1.0980463924600814</v>
      </c>
      <c r="AL27" s="151">
        <f t="shared" si="13"/>
        <v>0</v>
      </c>
      <c r="AM27" s="151">
        <f t="shared" si="14"/>
        <v>0</v>
      </c>
      <c r="AN27" s="151">
        <f t="shared" si="15"/>
        <v>0</v>
      </c>
      <c r="AO27" s="151">
        <f t="shared" si="16"/>
        <v>0</v>
      </c>
      <c r="AQ27" s="124">
        <f t="shared" si="17"/>
        <v>0.69883249940433645</v>
      </c>
      <c r="AR27" s="124">
        <f t="shared" si="18"/>
        <v>0.81461019030079806</v>
      </c>
      <c r="AS27" s="124">
        <f t="shared" si="19"/>
        <v>0.74513888888888891</v>
      </c>
      <c r="AT27" s="124">
        <f t="shared" si="20"/>
        <v>1</v>
      </c>
    </row>
    <row r="28" spans="1:46" ht="17" customHeight="1" x14ac:dyDescent="0.35">
      <c r="A28" s="134" t="s">
        <v>24</v>
      </c>
      <c r="B28" s="144" t="s">
        <v>113</v>
      </c>
      <c r="C28" s="144"/>
      <c r="D28" s="141">
        <v>1652</v>
      </c>
      <c r="E28" s="143">
        <v>1089.5</v>
      </c>
      <c r="F28" s="143">
        <v>998.71</v>
      </c>
      <c r="G28" s="143">
        <v>917.25</v>
      </c>
      <c r="H28" s="141">
        <v>0</v>
      </c>
      <c r="I28" s="143">
        <v>0</v>
      </c>
      <c r="J28" s="141">
        <v>86.79</v>
      </c>
      <c r="K28" s="145">
        <v>84</v>
      </c>
      <c r="L28" s="145">
        <v>1080</v>
      </c>
      <c r="M28" s="143">
        <v>823</v>
      </c>
      <c r="N28" s="143">
        <v>646.06999999999994</v>
      </c>
      <c r="O28" s="143">
        <v>875.75</v>
      </c>
      <c r="P28" s="143">
        <v>0</v>
      </c>
      <c r="Q28" s="143">
        <v>0</v>
      </c>
      <c r="R28" s="143">
        <v>73.930000000000007</v>
      </c>
      <c r="S28" s="141">
        <v>0</v>
      </c>
      <c r="T28" s="141">
        <v>0</v>
      </c>
      <c r="U28" s="143">
        <v>0</v>
      </c>
      <c r="V28" s="143">
        <v>0</v>
      </c>
      <c r="W28" s="143">
        <v>0</v>
      </c>
      <c r="X28" s="143">
        <v>594</v>
      </c>
      <c r="Y28" s="148">
        <f t="shared" si="1"/>
        <v>3.2196969696969697</v>
      </c>
      <c r="Z28" s="148">
        <f t="shared" si="2"/>
        <v>3.0185185185185186</v>
      </c>
      <c r="AA28" s="148">
        <f t="shared" si="3"/>
        <v>0</v>
      </c>
      <c r="AB28" s="148">
        <f t="shared" si="4"/>
        <v>0.14141414141414141</v>
      </c>
      <c r="AC28" s="148">
        <f t="shared" si="5"/>
        <v>0</v>
      </c>
      <c r="AD28" s="149">
        <f t="shared" si="6"/>
        <v>0</v>
      </c>
      <c r="AE28" s="150">
        <f t="shared" si="0"/>
        <v>6.3796296296296289</v>
      </c>
      <c r="AF28" s="151">
        <f t="shared" si="7"/>
        <v>0.65950363196125905</v>
      </c>
      <c r="AG28" s="151">
        <f t="shared" si="8"/>
        <v>0.91843478086731878</v>
      </c>
      <c r="AH28" s="151">
        <f t="shared" si="9"/>
        <v>0</v>
      </c>
      <c r="AI28" s="151">
        <f t="shared" si="10"/>
        <v>0.96785343933632895</v>
      </c>
      <c r="AJ28" s="151">
        <f t="shared" si="11"/>
        <v>0.76203703703703707</v>
      </c>
      <c r="AK28" s="151">
        <f t="shared" si="12"/>
        <v>1.3555032736390795</v>
      </c>
      <c r="AL28" s="151">
        <f t="shared" si="13"/>
        <v>0</v>
      </c>
      <c r="AM28" s="151">
        <f t="shared" si="14"/>
        <v>0</v>
      </c>
      <c r="AN28" s="151">
        <f t="shared" si="15"/>
        <v>0</v>
      </c>
      <c r="AO28" s="151">
        <f t="shared" si="16"/>
        <v>0</v>
      </c>
      <c r="AQ28" s="124">
        <f t="shared" si="17"/>
        <v>0.65950363196125905</v>
      </c>
      <c r="AR28" s="124">
        <f t="shared" si="18"/>
        <v>0.92238599723629666</v>
      </c>
      <c r="AS28" s="124">
        <f t="shared" si="19"/>
        <v>0.76203703703703707</v>
      </c>
      <c r="AT28" s="124">
        <f t="shared" si="20"/>
        <v>1.2163194444444445</v>
      </c>
    </row>
    <row r="29" spans="1:46" ht="17" customHeight="1" x14ac:dyDescent="0.35">
      <c r="A29" s="134" t="s">
        <v>25</v>
      </c>
      <c r="B29" s="144" t="s">
        <v>117</v>
      </c>
      <c r="C29" s="144"/>
      <c r="D29" s="141">
        <v>1338</v>
      </c>
      <c r="E29" s="143">
        <v>1130.5</v>
      </c>
      <c r="F29" s="143">
        <v>1504.82</v>
      </c>
      <c r="G29" s="143">
        <v>1065.5</v>
      </c>
      <c r="H29" s="141">
        <v>0</v>
      </c>
      <c r="I29" s="143">
        <v>60</v>
      </c>
      <c r="J29" s="141">
        <v>85.18</v>
      </c>
      <c r="K29" s="145">
        <v>60</v>
      </c>
      <c r="L29" s="143">
        <v>1080</v>
      </c>
      <c r="M29" s="143">
        <v>876</v>
      </c>
      <c r="N29" s="143">
        <v>1004.46</v>
      </c>
      <c r="O29" s="143">
        <v>995.5</v>
      </c>
      <c r="P29" s="143">
        <v>0</v>
      </c>
      <c r="Q29" s="143">
        <v>0</v>
      </c>
      <c r="R29" s="143">
        <v>75.540000000000006</v>
      </c>
      <c r="S29" s="141">
        <v>0</v>
      </c>
      <c r="T29" s="141">
        <v>0</v>
      </c>
      <c r="U29" s="143">
        <v>0</v>
      </c>
      <c r="V29" s="143">
        <v>0</v>
      </c>
      <c r="W29" s="143">
        <v>0</v>
      </c>
      <c r="X29" s="143">
        <v>676</v>
      </c>
      <c r="Y29" s="148">
        <f t="shared" si="1"/>
        <v>2.9681952662721893</v>
      </c>
      <c r="Z29" s="148">
        <f t="shared" si="2"/>
        <v>3.0488165680473371</v>
      </c>
      <c r="AA29" s="148">
        <f t="shared" si="3"/>
        <v>8.8757396449704137E-2</v>
      </c>
      <c r="AB29" s="148">
        <f t="shared" si="4"/>
        <v>8.8757396449704137E-2</v>
      </c>
      <c r="AC29" s="148">
        <f t="shared" si="5"/>
        <v>0</v>
      </c>
      <c r="AD29" s="149">
        <f t="shared" si="6"/>
        <v>0</v>
      </c>
      <c r="AE29" s="150">
        <f t="shared" si="0"/>
        <v>6.1945266272189352</v>
      </c>
      <c r="AF29" s="151">
        <f t="shared" si="7"/>
        <v>0.84491778774289983</v>
      </c>
      <c r="AG29" s="151">
        <f t="shared" si="8"/>
        <v>0.70805810661740276</v>
      </c>
      <c r="AH29" s="151">
        <f t="shared" si="9"/>
        <v>0</v>
      </c>
      <c r="AI29" s="151">
        <f t="shared" si="10"/>
        <v>0.70439070204273302</v>
      </c>
      <c r="AJ29" s="151">
        <f t="shared" si="11"/>
        <v>0.81111111111111112</v>
      </c>
      <c r="AK29" s="151">
        <f t="shared" si="12"/>
        <v>0.99107978416263465</v>
      </c>
      <c r="AL29" s="151">
        <f t="shared" si="13"/>
        <v>0</v>
      </c>
      <c r="AM29" s="151">
        <f t="shared" si="14"/>
        <v>0</v>
      </c>
      <c r="AN29" s="151">
        <f t="shared" si="15"/>
        <v>0</v>
      </c>
      <c r="AO29" s="151">
        <f t="shared" si="16"/>
        <v>0</v>
      </c>
      <c r="AQ29" s="124">
        <f t="shared" si="17"/>
        <v>0.88976083707025411</v>
      </c>
      <c r="AR29" s="124">
        <f t="shared" si="18"/>
        <v>0.7078616352201258</v>
      </c>
      <c r="AS29" s="124">
        <f t="shared" si="19"/>
        <v>0.81111111111111112</v>
      </c>
      <c r="AT29" s="124">
        <f t="shared" si="20"/>
        <v>0.92175925925925928</v>
      </c>
    </row>
    <row r="30" spans="1:46" ht="17" customHeight="1" x14ac:dyDescent="0.35">
      <c r="A30" s="134" t="s">
        <v>26</v>
      </c>
      <c r="B30" s="144" t="s">
        <v>119</v>
      </c>
      <c r="C30" s="144"/>
      <c r="D30" s="141">
        <v>1302</v>
      </c>
      <c r="E30" s="143">
        <v>1499.17</v>
      </c>
      <c r="F30" s="143">
        <v>887.14</v>
      </c>
      <c r="G30" s="143">
        <v>944</v>
      </c>
      <c r="H30" s="141">
        <v>360</v>
      </c>
      <c r="I30" s="143">
        <v>240</v>
      </c>
      <c r="J30" s="141">
        <v>192.86</v>
      </c>
      <c r="K30" s="145">
        <v>132</v>
      </c>
      <c r="L30" s="145">
        <v>1776</v>
      </c>
      <c r="M30" s="143">
        <v>1008</v>
      </c>
      <c r="N30" s="143">
        <v>950.43000000000006</v>
      </c>
      <c r="O30" s="143">
        <v>828</v>
      </c>
      <c r="P30" s="143">
        <v>0</v>
      </c>
      <c r="Q30" s="143">
        <v>24</v>
      </c>
      <c r="R30" s="143">
        <v>128.57</v>
      </c>
      <c r="S30" s="141">
        <v>0</v>
      </c>
      <c r="T30" s="141">
        <v>0</v>
      </c>
      <c r="U30" s="143">
        <v>0</v>
      </c>
      <c r="V30" s="143">
        <v>0</v>
      </c>
      <c r="W30" s="143">
        <v>0</v>
      </c>
      <c r="X30" s="143">
        <v>446</v>
      </c>
      <c r="Y30" s="148">
        <f t="shared" si="1"/>
        <v>5.6214573991031394</v>
      </c>
      <c r="Z30" s="148">
        <f t="shared" si="2"/>
        <v>3.9730941704035874</v>
      </c>
      <c r="AA30" s="148">
        <f t="shared" si="3"/>
        <v>0.59192825112107628</v>
      </c>
      <c r="AB30" s="148">
        <f t="shared" si="4"/>
        <v>0.29596412556053814</v>
      </c>
      <c r="AC30" s="148">
        <f t="shared" si="5"/>
        <v>0</v>
      </c>
      <c r="AD30" s="149">
        <f t="shared" si="6"/>
        <v>0</v>
      </c>
      <c r="AE30" s="150">
        <f t="shared" si="0"/>
        <v>10.482443946188342</v>
      </c>
      <c r="AF30" s="151">
        <f t="shared" si="7"/>
        <v>1.1514362519201229</v>
      </c>
      <c r="AG30" s="151">
        <f t="shared" si="8"/>
        <v>1.064093604166197</v>
      </c>
      <c r="AH30" s="151">
        <f t="shared" si="9"/>
        <v>0.66666666666666663</v>
      </c>
      <c r="AI30" s="151">
        <f t="shared" si="10"/>
        <v>0.68443430467696775</v>
      </c>
      <c r="AJ30" s="151">
        <f t="shared" si="11"/>
        <v>0.56756756756756754</v>
      </c>
      <c r="AK30" s="151">
        <f t="shared" si="12"/>
        <v>0.8711846216975474</v>
      </c>
      <c r="AL30" s="151">
        <f t="shared" si="13"/>
        <v>0</v>
      </c>
      <c r="AM30" s="151">
        <f t="shared" si="14"/>
        <v>0</v>
      </c>
      <c r="AN30" s="151">
        <f t="shared" si="15"/>
        <v>0</v>
      </c>
      <c r="AO30" s="151">
        <f t="shared" si="16"/>
        <v>0</v>
      </c>
      <c r="AQ30" s="124">
        <f t="shared" si="17"/>
        <v>1.0464320096269555</v>
      </c>
      <c r="AR30" s="124">
        <f t="shared" si="18"/>
        <v>0.99629629629629635</v>
      </c>
      <c r="AS30" s="124">
        <f t="shared" si="19"/>
        <v>0.58108108108108103</v>
      </c>
      <c r="AT30" s="124">
        <f t="shared" si="20"/>
        <v>0.76737720111214092</v>
      </c>
    </row>
    <row r="31" spans="1:46" ht="17" customHeight="1" x14ac:dyDescent="0.35">
      <c r="A31" s="134" t="s">
        <v>121</v>
      </c>
      <c r="B31" s="144" t="s">
        <v>117</v>
      </c>
      <c r="C31" s="144"/>
      <c r="D31" s="141">
        <v>5656.5599999999995</v>
      </c>
      <c r="E31" s="143">
        <v>5678.2</v>
      </c>
      <c r="F31" s="143">
        <v>2096</v>
      </c>
      <c r="G31" s="143">
        <v>1262</v>
      </c>
      <c r="H31" s="141">
        <v>360.64</v>
      </c>
      <c r="I31" s="143">
        <v>153</v>
      </c>
      <c r="J31" s="141">
        <v>157.5</v>
      </c>
      <c r="K31" s="145">
        <v>105</v>
      </c>
      <c r="L31" s="145">
        <v>5224.5</v>
      </c>
      <c r="M31" s="143">
        <v>4571</v>
      </c>
      <c r="N31" s="143">
        <v>1264.5</v>
      </c>
      <c r="O31" s="143">
        <v>1025</v>
      </c>
      <c r="P31" s="143">
        <v>63.64</v>
      </c>
      <c r="Q31" s="143">
        <v>108</v>
      </c>
      <c r="R31" s="143">
        <v>157.5</v>
      </c>
      <c r="S31" s="141">
        <v>0</v>
      </c>
      <c r="T31" s="141">
        <v>0</v>
      </c>
      <c r="U31" s="143">
        <v>0</v>
      </c>
      <c r="V31" s="143">
        <v>0</v>
      </c>
      <c r="W31" s="143">
        <v>0</v>
      </c>
      <c r="X31" s="143">
        <v>0</v>
      </c>
      <c r="Y31" s="148">
        <f t="shared" si="1"/>
        <v>0</v>
      </c>
      <c r="Z31" s="148">
        <f t="shared" si="2"/>
        <v>0</v>
      </c>
      <c r="AA31" s="148">
        <f t="shared" si="3"/>
        <v>0</v>
      </c>
      <c r="AB31" s="148">
        <f t="shared" si="4"/>
        <v>0</v>
      </c>
      <c r="AC31" s="148">
        <f t="shared" si="5"/>
        <v>0</v>
      </c>
      <c r="AD31" s="149">
        <f t="shared" si="6"/>
        <v>0</v>
      </c>
      <c r="AE31" s="150">
        <f t="shared" si="0"/>
        <v>0</v>
      </c>
      <c r="AF31" s="151">
        <f t="shared" si="7"/>
        <v>1.0038256466827895</v>
      </c>
      <c r="AG31" s="151">
        <f t="shared" si="8"/>
        <v>0.60209923664122134</v>
      </c>
      <c r="AH31" s="151">
        <f t="shared" si="9"/>
        <v>0.42424578527063</v>
      </c>
      <c r="AI31" s="151">
        <f t="shared" si="10"/>
        <v>0.66666666666666663</v>
      </c>
      <c r="AJ31" s="151">
        <f t="shared" si="11"/>
        <v>0.87491625992917987</v>
      </c>
      <c r="AK31" s="151">
        <f t="shared" si="12"/>
        <v>0.81059707394226965</v>
      </c>
      <c r="AL31" s="151">
        <f t="shared" si="13"/>
        <v>0.58925925925925926</v>
      </c>
      <c r="AM31" s="151">
        <f t="shared" si="14"/>
        <v>0</v>
      </c>
      <c r="AN31" s="151">
        <f t="shared" si="15"/>
        <v>0</v>
      </c>
      <c r="AO31" s="151">
        <f t="shared" si="16"/>
        <v>0</v>
      </c>
      <c r="AQ31" s="124">
        <f t="shared" si="17"/>
        <v>0.96908861264375457</v>
      </c>
      <c r="AR31" s="124">
        <f t="shared" si="18"/>
        <v>0.60661193698690929</v>
      </c>
      <c r="AS31" s="124">
        <f t="shared" si="19"/>
        <v>0.8848101600940973</v>
      </c>
      <c r="AT31" s="124">
        <f t="shared" si="20"/>
        <v>0.72081575246132212</v>
      </c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U5:U29">
    <cfRule type="expression" dxfId="9" priority="12">
      <formula>$J$476=1</formula>
    </cfRule>
  </conditionalFormatting>
  <conditionalFormatting sqref="V5:W30">
    <cfRule type="expression" dxfId="8" priority="15">
      <formula>$J$476=1</formula>
    </cfRule>
  </conditionalFormatting>
  <conditionalFormatting sqref="U30">
    <cfRule type="expression" dxfId="7" priority="13">
      <formula>$J$476=1</formula>
    </cfRule>
  </conditionalFormatting>
  <conditionalFormatting sqref="V31:W31">
    <cfRule type="expression" dxfId="6" priority="8">
      <formula>$J$476=1</formula>
    </cfRule>
  </conditionalFormatting>
  <conditionalFormatting sqref="U31">
    <cfRule type="expression" dxfId="5" priority="7">
      <formula>$J$476=1</formula>
    </cfRule>
  </conditionalFormatting>
  <conditionalFormatting sqref="AD4:AI4 AE5:AE28 AD5:AD31 AF5:AI31">
    <cfRule type="expression" dxfId="4" priority="5">
      <formula>$O$440=1</formula>
    </cfRule>
  </conditionalFormatting>
  <conditionalFormatting sqref="AE29">
    <cfRule type="expression" dxfId="3" priority="4">
      <formula>$O$440=1</formula>
    </cfRule>
  </conditionalFormatting>
  <conditionalFormatting sqref="AE30">
    <cfRule type="expression" dxfId="2" priority="3">
      <formula>$O$440=1</formula>
    </cfRule>
  </conditionalFormatting>
  <conditionalFormatting sqref="AF4:AO31">
    <cfRule type="cellIs" dxfId="1" priority="2" operator="greaterThan">
      <formula>1</formula>
    </cfRule>
  </conditionalFormatting>
  <conditionalFormatting sqref="AE31">
    <cfRule type="expression" dxfId="0" priority="1">
      <formula>$O$440=1</formula>
    </cfRule>
  </conditionalFormatting>
  <dataValidations count="2">
    <dataValidation type="decimal" operator="greaterThanOrEqual" allowBlank="1" showInputMessage="1" showErrorMessage="1" sqref="K30:K31 K29:L29 L4:L27 AD4:AJ31 M4:M31 N18:N31 N4:N16 D4:J31 K4:K28 O4:X31">
      <formula1>0</formula1>
    </dataValidation>
    <dataValidation type="list" allowBlank="1" showInputMessage="1" showErrorMessage="1" sqref="B4:C31">
      <formula1>Specialties</formula1>
    </dataValidation>
  </dataValidations>
  <pageMargins left="0" right="0" top="0" bottom="0" header="0.31496062992125984" footer="0.31496062992125984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2022-05-18T15:24:09Z</dcterms:modified>
</cp:coreProperties>
</file>