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1) Ana\1. ADoNM\2) Workforce\4) Safer staffing\2021\5) Upload summaries\"/>
    </mc:Choice>
  </mc:AlternateContent>
  <bookViews>
    <workbookView xWindow="0" yWindow="0" windowWidth="23040" windowHeight="890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T5" i="33" l="1"/>
  <c r="AT6" i="33"/>
  <c r="AT7" i="33"/>
  <c r="AT8" i="33"/>
  <c r="AT9" i="33"/>
  <c r="AT10" i="33"/>
  <c r="AT11" i="33"/>
  <c r="AT12" i="33"/>
  <c r="AT13" i="33"/>
  <c r="AT14" i="33"/>
  <c r="AT15" i="33"/>
  <c r="AT16" i="33"/>
  <c r="AT17" i="33"/>
  <c r="AT18" i="33"/>
  <c r="AT19" i="33"/>
  <c r="AT20" i="33"/>
  <c r="AT21" i="33"/>
  <c r="AT22" i="33"/>
  <c r="AT23" i="33"/>
  <c r="AT24" i="33"/>
  <c r="AT25" i="33"/>
  <c r="AT26" i="33"/>
  <c r="AT27" i="33"/>
  <c r="AT28" i="33"/>
  <c r="AT29" i="33"/>
  <c r="AT30" i="33"/>
  <c r="AT31" i="33"/>
  <c r="AT4" i="33"/>
  <c r="AS5" i="33"/>
  <c r="AS6" i="33"/>
  <c r="AS7" i="33"/>
  <c r="AS8" i="33"/>
  <c r="AS9" i="33"/>
  <c r="AS10" i="33"/>
  <c r="AS11" i="33"/>
  <c r="AS12" i="33"/>
  <c r="AS13" i="33"/>
  <c r="AS14" i="33"/>
  <c r="AS15" i="33"/>
  <c r="AS16" i="33"/>
  <c r="AS17" i="33"/>
  <c r="AS18" i="33"/>
  <c r="AS19" i="33"/>
  <c r="AS20" i="33"/>
  <c r="AS21" i="33"/>
  <c r="AS22" i="33"/>
  <c r="AS23" i="33"/>
  <c r="AS24" i="33"/>
  <c r="AS25" i="33"/>
  <c r="AS26" i="33"/>
  <c r="AS27" i="33"/>
  <c r="AS28" i="33"/>
  <c r="AS29" i="33"/>
  <c r="AS30" i="33"/>
  <c r="AS31" i="33"/>
  <c r="AS4" i="33"/>
  <c r="AR5" i="33"/>
  <c r="AR6" i="33"/>
  <c r="AR7" i="33"/>
  <c r="AR8" i="33"/>
  <c r="AR9" i="33"/>
  <c r="AR10" i="33"/>
  <c r="AR11" i="33"/>
  <c r="AR12" i="33"/>
  <c r="AR13" i="33"/>
  <c r="AR14" i="33"/>
  <c r="AR15" i="33"/>
  <c r="AR16" i="33"/>
  <c r="AR17" i="33"/>
  <c r="AR18" i="33"/>
  <c r="AR19" i="33"/>
  <c r="AR20" i="33"/>
  <c r="AR21" i="33"/>
  <c r="AR22" i="33"/>
  <c r="AR23" i="33"/>
  <c r="AR24" i="33"/>
  <c r="AR25" i="33"/>
  <c r="AR26" i="33"/>
  <c r="AR27" i="33"/>
  <c r="AR28" i="33"/>
  <c r="AR29" i="33"/>
  <c r="AR30" i="33"/>
  <c r="AR31" i="33"/>
  <c r="AR4" i="33"/>
  <c r="AQ5" i="33"/>
  <c r="AQ6" i="33"/>
  <c r="AQ7" i="33"/>
  <c r="AQ8" i="33"/>
  <c r="AQ9" i="33"/>
  <c r="AQ10" i="33"/>
  <c r="AQ11" i="33"/>
  <c r="AQ12" i="33"/>
  <c r="AQ13" i="33"/>
  <c r="AQ14" i="33"/>
  <c r="AQ15" i="33"/>
  <c r="AQ16" i="33"/>
  <c r="AQ17" i="33"/>
  <c r="AQ18" i="33"/>
  <c r="AQ19" i="33"/>
  <c r="AQ20" i="33"/>
  <c r="AQ21" i="33"/>
  <c r="AQ22" i="33"/>
  <c r="AQ23" i="33"/>
  <c r="AQ24" i="33"/>
  <c r="AQ25" i="33"/>
  <c r="AQ26" i="33"/>
  <c r="AQ27" i="33"/>
  <c r="AQ28" i="33"/>
  <c r="AQ29" i="33"/>
  <c r="AQ30" i="33"/>
  <c r="AQ31" i="33"/>
  <c r="AQ4" i="33"/>
  <c r="AO5" i="33"/>
  <c r="AO6" i="33"/>
  <c r="AO7" i="33"/>
  <c r="AO8" i="33"/>
  <c r="AO9" i="33"/>
  <c r="AO10" i="33"/>
  <c r="AO11" i="33"/>
  <c r="AO12" i="33"/>
  <c r="AO13" i="33"/>
  <c r="AO14" i="33"/>
  <c r="AO15" i="33"/>
  <c r="AO16" i="33"/>
  <c r="AO17" i="33"/>
  <c r="AO18" i="33"/>
  <c r="AO19" i="33"/>
  <c r="AO20" i="33"/>
  <c r="AO21" i="33"/>
  <c r="AO22" i="33"/>
  <c r="AO23" i="33"/>
  <c r="AO24" i="33"/>
  <c r="AO25" i="33"/>
  <c r="AO26" i="33"/>
  <c r="AO27" i="33"/>
  <c r="AO28" i="33"/>
  <c r="AO29" i="33"/>
  <c r="AO30" i="33"/>
  <c r="AO31" i="33"/>
  <c r="AO4" i="33"/>
  <c r="AN5" i="33"/>
  <c r="AN6" i="33"/>
  <c r="AN7" i="33"/>
  <c r="AN8" i="33"/>
  <c r="AN9" i="33"/>
  <c r="AN10" i="33"/>
  <c r="AN11" i="33"/>
  <c r="AN12" i="33"/>
  <c r="AN13" i="33"/>
  <c r="AN14" i="33"/>
  <c r="AN15" i="33"/>
  <c r="AN16" i="33"/>
  <c r="AN17" i="33"/>
  <c r="AN18" i="33"/>
  <c r="AN19" i="33"/>
  <c r="AN20" i="33"/>
  <c r="AN21" i="33"/>
  <c r="AN22" i="33"/>
  <c r="AN23" i="33"/>
  <c r="AN24" i="33"/>
  <c r="AN25" i="33"/>
  <c r="AN26" i="33"/>
  <c r="AN27" i="33"/>
  <c r="AN28" i="33"/>
  <c r="AN29" i="33"/>
  <c r="AN30" i="33"/>
  <c r="AN31" i="33"/>
  <c r="AN4" i="33"/>
  <c r="AM5" i="33"/>
  <c r="AM6" i="33"/>
  <c r="AM7" i="33"/>
  <c r="AM8" i="33"/>
  <c r="AM9" i="33"/>
  <c r="AM10" i="33"/>
  <c r="AM11" i="33"/>
  <c r="AM12" i="33"/>
  <c r="AM13" i="33"/>
  <c r="AM14" i="33"/>
  <c r="AM15" i="33"/>
  <c r="AM16" i="33"/>
  <c r="AM17" i="33"/>
  <c r="AM18" i="33"/>
  <c r="AM19" i="33"/>
  <c r="AM20" i="33"/>
  <c r="AM21" i="33"/>
  <c r="AM22" i="33"/>
  <c r="AM23" i="33"/>
  <c r="AM24" i="33"/>
  <c r="AM25" i="33"/>
  <c r="AM26" i="33"/>
  <c r="AM27" i="33"/>
  <c r="AM28" i="33"/>
  <c r="AM29" i="33"/>
  <c r="AM30" i="33"/>
  <c r="AM31" i="33"/>
  <c r="AM4" i="33"/>
  <c r="AL5" i="33"/>
  <c r="AL6" i="33"/>
  <c r="AL7" i="33"/>
  <c r="AL8" i="33"/>
  <c r="AL9" i="33"/>
  <c r="AL10" i="33"/>
  <c r="AL11" i="33"/>
  <c r="AL12" i="33"/>
  <c r="AL13" i="33"/>
  <c r="AL14" i="33"/>
  <c r="AL15" i="33"/>
  <c r="AL16" i="33"/>
  <c r="AL17" i="33"/>
  <c r="AL18" i="33"/>
  <c r="AL19" i="33"/>
  <c r="AL20" i="33"/>
  <c r="AL21" i="33"/>
  <c r="AL22" i="33"/>
  <c r="AL23" i="33"/>
  <c r="AL24" i="33"/>
  <c r="AL25" i="33"/>
  <c r="AL26" i="33"/>
  <c r="AL27" i="33"/>
  <c r="AL28" i="33"/>
  <c r="AL29" i="33"/>
  <c r="AL30" i="33"/>
  <c r="AL31" i="33"/>
  <c r="AL4" i="33"/>
  <c r="AK5" i="33"/>
  <c r="AK6" i="33"/>
  <c r="AK7" i="33"/>
  <c r="AK8" i="33"/>
  <c r="AK9" i="33"/>
  <c r="AK10" i="33"/>
  <c r="AK11" i="33"/>
  <c r="AK12" i="33"/>
  <c r="AK13" i="33"/>
  <c r="AK14" i="33"/>
  <c r="AK15" i="33"/>
  <c r="AK16" i="33"/>
  <c r="AK17" i="33"/>
  <c r="AK18" i="33"/>
  <c r="AK19" i="33"/>
  <c r="AK20" i="33"/>
  <c r="AK21" i="33"/>
  <c r="AK22" i="33"/>
  <c r="AK23" i="33"/>
  <c r="AK24" i="33"/>
  <c r="AK25" i="33"/>
  <c r="AK26" i="33"/>
  <c r="AK27" i="33"/>
  <c r="AK28" i="33"/>
  <c r="AK29" i="33"/>
  <c r="AK30" i="33"/>
  <c r="AK31" i="33"/>
  <c r="AK4" i="33"/>
  <c r="AJ5" i="33"/>
  <c r="AJ6" i="33"/>
  <c r="AJ7" i="33"/>
  <c r="AJ8" i="33"/>
  <c r="AJ9" i="33"/>
  <c r="AJ10" i="33"/>
  <c r="AJ11" i="33"/>
  <c r="AJ12" i="33"/>
  <c r="AJ13" i="33"/>
  <c r="AJ14" i="33"/>
  <c r="AJ15" i="33"/>
  <c r="AJ16" i="33"/>
  <c r="AJ17" i="33"/>
  <c r="AJ18" i="33"/>
  <c r="AJ19" i="33"/>
  <c r="AJ20" i="33"/>
  <c r="AJ21" i="33"/>
  <c r="AJ22" i="33"/>
  <c r="AJ23" i="33"/>
  <c r="AJ24" i="33"/>
  <c r="AJ25" i="33"/>
  <c r="AJ26" i="33"/>
  <c r="AJ27" i="33"/>
  <c r="AJ28" i="33"/>
  <c r="AJ29" i="33"/>
  <c r="AJ30" i="33"/>
  <c r="AJ31" i="33"/>
  <c r="AJ4" i="33"/>
  <c r="AI5" i="33"/>
  <c r="AI6" i="33"/>
  <c r="AI7" i="33"/>
  <c r="AI8" i="33"/>
  <c r="AI9" i="33"/>
  <c r="AI10" i="33"/>
  <c r="AI11" i="33"/>
  <c r="AI12" i="33"/>
  <c r="AI13" i="33"/>
  <c r="AI14" i="33"/>
  <c r="AI15" i="33"/>
  <c r="AI16" i="33"/>
  <c r="AI17" i="33"/>
  <c r="AI18" i="33"/>
  <c r="AI19" i="33"/>
  <c r="AI20" i="33"/>
  <c r="AI21" i="33"/>
  <c r="AI22" i="33"/>
  <c r="AI23" i="33"/>
  <c r="AI24" i="33"/>
  <c r="AI25" i="33"/>
  <c r="AI26" i="33"/>
  <c r="AI27" i="33"/>
  <c r="AI28" i="33"/>
  <c r="AI29" i="33"/>
  <c r="AI30" i="33"/>
  <c r="AI31" i="33"/>
  <c r="AI4" i="33"/>
  <c r="AH5" i="33"/>
  <c r="AH6" i="33"/>
  <c r="AH7" i="33"/>
  <c r="AH8" i="33"/>
  <c r="AH9" i="33"/>
  <c r="AH10" i="33"/>
  <c r="AH11" i="33"/>
  <c r="AH12" i="33"/>
  <c r="AH13" i="33"/>
  <c r="AH14" i="33"/>
  <c r="AH15" i="33"/>
  <c r="AH16" i="33"/>
  <c r="AH17" i="33"/>
  <c r="AH18" i="33"/>
  <c r="AH19" i="33"/>
  <c r="AH20" i="33"/>
  <c r="AH21" i="33"/>
  <c r="AH22" i="33"/>
  <c r="AH23" i="33"/>
  <c r="AH24" i="33"/>
  <c r="AH25" i="33"/>
  <c r="AH26" i="33"/>
  <c r="AH27" i="33"/>
  <c r="AH28" i="33"/>
  <c r="AH29" i="33"/>
  <c r="AH30" i="33"/>
  <c r="AH31" i="33"/>
  <c r="AH4" i="33"/>
  <c r="AG5" i="33"/>
  <c r="AG6" i="33"/>
  <c r="AG7" i="33"/>
  <c r="AG8" i="33"/>
  <c r="AG9" i="33"/>
  <c r="AG10" i="33"/>
  <c r="AG11" i="33"/>
  <c r="AG12" i="33"/>
  <c r="AG13" i="33"/>
  <c r="AG14" i="33"/>
  <c r="AG15" i="33"/>
  <c r="AG16" i="33"/>
  <c r="AG17" i="33"/>
  <c r="AG18" i="33"/>
  <c r="AG19" i="33"/>
  <c r="AG20" i="33"/>
  <c r="AG21" i="33"/>
  <c r="AG22" i="33"/>
  <c r="AG23" i="33"/>
  <c r="AG24" i="33"/>
  <c r="AG25" i="33"/>
  <c r="AG26" i="33"/>
  <c r="AG27" i="33"/>
  <c r="AG28" i="33"/>
  <c r="AG29" i="33"/>
  <c r="AG30" i="33"/>
  <c r="AG31" i="33"/>
  <c r="AG4" i="33"/>
  <c r="AF5" i="33"/>
  <c r="AF6" i="33"/>
  <c r="AF7" i="33"/>
  <c r="AF8" i="33"/>
  <c r="AF9" i="33"/>
  <c r="AF10" i="33"/>
  <c r="AF11" i="33"/>
  <c r="AF12" i="33"/>
  <c r="AF13" i="33"/>
  <c r="AF14" i="33"/>
  <c r="AF15" i="33"/>
  <c r="AF16" i="33"/>
  <c r="AF17" i="33"/>
  <c r="AF18" i="33"/>
  <c r="AF19" i="33"/>
  <c r="AF20" i="33"/>
  <c r="AF21" i="33"/>
  <c r="AF22" i="33"/>
  <c r="AF23" i="33"/>
  <c r="AF24" i="33"/>
  <c r="AF25" i="33"/>
  <c r="AF26" i="33"/>
  <c r="AF27" i="33"/>
  <c r="AF28" i="33"/>
  <c r="AF29" i="33"/>
  <c r="AF30" i="33"/>
  <c r="AF31" i="33"/>
  <c r="AF4" i="33"/>
  <c r="AD5" i="33"/>
  <c r="AD6" i="33"/>
  <c r="AD7" i="33"/>
  <c r="AD8" i="33"/>
  <c r="AD9" i="33"/>
  <c r="AD10" i="33"/>
  <c r="AD11" i="33"/>
  <c r="AD12" i="33"/>
  <c r="AD13" i="33"/>
  <c r="AD14" i="33"/>
  <c r="AD15" i="33"/>
  <c r="AD16" i="33"/>
  <c r="AD17" i="33"/>
  <c r="AD18" i="33"/>
  <c r="AD19" i="33"/>
  <c r="AD20" i="33"/>
  <c r="AD21" i="33"/>
  <c r="AD22" i="33"/>
  <c r="AD23" i="33"/>
  <c r="AD24" i="33"/>
  <c r="AD25" i="33"/>
  <c r="AD26" i="33"/>
  <c r="AD27" i="33"/>
  <c r="AD28" i="33"/>
  <c r="AD29" i="33"/>
  <c r="AD30" i="33"/>
  <c r="AD31" i="33"/>
  <c r="AD4" i="33"/>
  <c r="AC5" i="33"/>
  <c r="AC6" i="33"/>
  <c r="AC7" i="33"/>
  <c r="AC8" i="33"/>
  <c r="AC9" i="33"/>
  <c r="AC10" i="33"/>
  <c r="AC11" i="33"/>
  <c r="AC12" i="33"/>
  <c r="AC13" i="33"/>
  <c r="AC14" i="33"/>
  <c r="AC15" i="33"/>
  <c r="AC16" i="33"/>
  <c r="AC17" i="33"/>
  <c r="AC18" i="33"/>
  <c r="AC19" i="33"/>
  <c r="AC20" i="33"/>
  <c r="AC21" i="33"/>
  <c r="AC22" i="33"/>
  <c r="AC23" i="33"/>
  <c r="AC24" i="33"/>
  <c r="AC25" i="33"/>
  <c r="AC26" i="33"/>
  <c r="AC27" i="33"/>
  <c r="AC28" i="33"/>
  <c r="AC29" i="33"/>
  <c r="AC30" i="33"/>
  <c r="AC31" i="33"/>
  <c r="AC4" i="33"/>
  <c r="AB5" i="33"/>
  <c r="AB6" i="33"/>
  <c r="AB7" i="33"/>
  <c r="AB8" i="33"/>
  <c r="AB9" i="33"/>
  <c r="AB10" i="33"/>
  <c r="AB11" i="33"/>
  <c r="AB12" i="33"/>
  <c r="AB13" i="33"/>
  <c r="AB14" i="33"/>
  <c r="AB15" i="33"/>
  <c r="AB16" i="33"/>
  <c r="AB17" i="33"/>
  <c r="AB18" i="33"/>
  <c r="AB19" i="33"/>
  <c r="AB20" i="33"/>
  <c r="AB21" i="33"/>
  <c r="AB22" i="33"/>
  <c r="AB23" i="33"/>
  <c r="AB24" i="33"/>
  <c r="AB25" i="33"/>
  <c r="AB26" i="33"/>
  <c r="AB27" i="33"/>
  <c r="AB28" i="33"/>
  <c r="AB29" i="33"/>
  <c r="AB30" i="33"/>
  <c r="AB31" i="33"/>
  <c r="AB4" i="33"/>
  <c r="AA5" i="33"/>
  <c r="AA6" i="33"/>
  <c r="AA7" i="33"/>
  <c r="AA8" i="33"/>
  <c r="AA9" i="33"/>
  <c r="AA10" i="33"/>
  <c r="AA11" i="33"/>
  <c r="AA12" i="33"/>
  <c r="AA13" i="33"/>
  <c r="AA14" i="33"/>
  <c r="AA15" i="33"/>
  <c r="AA16" i="33"/>
  <c r="AA17" i="33"/>
  <c r="AA18" i="33"/>
  <c r="AA19" i="33"/>
  <c r="AA20" i="33"/>
  <c r="AA21" i="33"/>
  <c r="AA22" i="33"/>
  <c r="AA23" i="33"/>
  <c r="AA24" i="33"/>
  <c r="AA25" i="33"/>
  <c r="AA26" i="33"/>
  <c r="AA27" i="33"/>
  <c r="AA28" i="33"/>
  <c r="AA29" i="33"/>
  <c r="AA30" i="33"/>
  <c r="AA31" i="33"/>
  <c r="AA4" i="33"/>
  <c r="Y5" i="33"/>
  <c r="Y6" i="33"/>
  <c r="Y7" i="33"/>
  <c r="Y8" i="33"/>
  <c r="Y9" i="33"/>
  <c r="Y10" i="33"/>
  <c r="Y11" i="33"/>
  <c r="Y12" i="33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Z5" i="33"/>
  <c r="Z6" i="33"/>
  <c r="Z7" i="33"/>
  <c r="Z8" i="33"/>
  <c r="Z9" i="33"/>
  <c r="Z10" i="33"/>
  <c r="Z11" i="33"/>
  <c r="Z12" i="33"/>
  <c r="Z13" i="33"/>
  <c r="Z14" i="33"/>
  <c r="Z15" i="33"/>
  <c r="Z16" i="33"/>
  <c r="Z17" i="33"/>
  <c r="Z18" i="33"/>
  <c r="Z19" i="33"/>
  <c r="Z20" i="33"/>
  <c r="Z21" i="33"/>
  <c r="Z22" i="33"/>
  <c r="Z23" i="33"/>
  <c r="Z24" i="33"/>
  <c r="Z25" i="33"/>
  <c r="Z26" i="33"/>
  <c r="Z27" i="33"/>
  <c r="Z28" i="33"/>
  <c r="Z29" i="33"/>
  <c r="Z30" i="33"/>
  <c r="Z31" i="33"/>
  <c r="Z4" i="33"/>
  <c r="Y4" i="33"/>
  <c r="AE27" i="33" l="1"/>
  <c r="AE6" i="33"/>
  <c r="AE5" i="33"/>
  <c r="AE4" i="33"/>
  <c r="AE31" i="33" l="1"/>
  <c r="AE30" i="33" l="1"/>
  <c r="AE29" i="33" l="1"/>
  <c r="Q37" i="23"/>
  <c r="N37" i="23"/>
  <c r="P37" i="23"/>
  <c r="O37" i="23"/>
  <c r="M6" i="29" l="1"/>
  <c r="L6" i="29"/>
  <c r="K6" i="29"/>
  <c r="J6" i="29"/>
  <c r="J5" i="29" l="1"/>
  <c r="K5" i="29"/>
  <c r="L5" i="29"/>
  <c r="M5" i="29"/>
  <c r="AE13" i="33" l="1"/>
  <c r="AE17" i="33"/>
  <c r="AE23" i="33"/>
  <c r="AE7" i="33"/>
  <c r="AE12" i="33"/>
  <c r="AE15" i="33"/>
  <c r="AE16" i="33"/>
  <c r="AE19" i="33"/>
  <c r="AE20" i="33"/>
  <c r="AE21" i="33"/>
  <c r="AE24" i="33"/>
  <c r="AE25" i="33"/>
  <c r="AE28" i="33"/>
  <c r="AE8" i="33"/>
  <c r="AE10" i="33"/>
  <c r="AE9" i="33"/>
  <c r="AE14" i="33"/>
  <c r="AE18" i="33"/>
  <c r="AE22" i="33"/>
  <c r="AE26" i="33"/>
  <c r="AE11" i="33"/>
  <c r="M4" i="29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<sst xmlns="http://schemas.openxmlformats.org/spreadsheetml/2006/main" count="793" uniqueCount="122">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</sst>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0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7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2" fontId="35" fillId="5" borderId="9" xfId="0" applyNumberFormat="1" applyFont="1" applyFill="1" applyBorder="1" applyAlignment="1" applyProtection="1">
      <alignment horizontal="center" vertical="center"/>
      <protection locked="0"/>
    </xf>
    <xf numFmtId="164" fontId="30" fillId="5" borderId="1" xfId="0" applyNumberFormat="1" applyFont="1" applyFill="1" applyBorder="1" applyAlignment="1" applyProtection="1">
      <alignment horizontal="center" vertical="center"/>
    </xf>
    <xf numFmtId="2" fontId="35" fillId="5" borderId="1" xfId="0" applyNumberFormat="1" applyFont="1" applyFill="1" applyBorder="1" applyAlignment="1" applyProtection="1">
      <alignment horizontal="center" vertical="center"/>
    </xf>
    <xf numFmtId="2" fontId="35" fillId="56" borderId="1" xfId="0" applyNumberFormat="1" applyFont="1" applyFill="1" applyBorder="1" applyAlignment="1" applyProtection="1">
      <alignment horizontal="center" vertical="center"/>
    </xf>
    <xf numFmtId="164" fontId="0" fillId="56" borderId="1" xfId="0" applyNumberFormat="1" applyFill="1" applyBorder="1" applyAlignment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6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4"/>
      <c r="B3" s="175"/>
      <c r="C3" s="175"/>
      <c r="D3" s="176"/>
      <c r="E3" s="174" t="s">
        <v>31</v>
      </c>
      <c r="F3" s="175"/>
      <c r="G3" s="175"/>
      <c r="H3" s="176"/>
      <c r="I3" s="179" t="s">
        <v>32</v>
      </c>
      <c r="J3" s="180"/>
      <c r="K3" s="180"/>
      <c r="L3" s="181"/>
      <c r="M3" s="174" t="s">
        <v>33</v>
      </c>
      <c r="N3" s="175"/>
      <c r="O3" s="175"/>
      <c r="P3" s="176"/>
      <c r="Q3" s="164">
        <v>42095</v>
      </c>
      <c r="R3" s="165"/>
      <c r="S3" s="165"/>
      <c r="T3" s="166"/>
      <c r="U3" s="164">
        <v>42125</v>
      </c>
      <c r="V3" s="165"/>
      <c r="W3" s="165"/>
      <c r="X3" s="166"/>
      <c r="Y3" s="164">
        <v>42156</v>
      </c>
      <c r="Z3" s="165"/>
      <c r="AA3" s="165"/>
      <c r="AB3" s="166"/>
      <c r="AC3" s="164">
        <v>42186</v>
      </c>
      <c r="AD3" s="165"/>
      <c r="AE3" s="165"/>
      <c r="AF3" s="166"/>
      <c r="AG3" s="164">
        <v>42217</v>
      </c>
      <c r="AH3" s="165"/>
      <c r="AI3" s="165"/>
      <c r="AJ3" s="166"/>
      <c r="AK3" s="164">
        <v>42248</v>
      </c>
      <c r="AL3" s="165"/>
      <c r="AM3" s="165"/>
      <c r="AN3" s="166"/>
      <c r="AO3" s="164">
        <v>42278</v>
      </c>
      <c r="AP3" s="165"/>
      <c r="AQ3" s="165"/>
      <c r="AR3" s="166"/>
      <c r="AS3" s="164">
        <v>42309</v>
      </c>
      <c r="AT3" s="165"/>
      <c r="AU3" s="165"/>
      <c r="AV3" s="166"/>
      <c r="AW3" s="32"/>
      <c r="AX3" s="182">
        <v>42675</v>
      </c>
      <c r="AY3" s="183"/>
      <c r="AZ3" s="183"/>
      <c r="BA3" s="183"/>
      <c r="BB3" s="183"/>
      <c r="BC3" s="183"/>
      <c r="BD3" s="183"/>
      <c r="BE3" s="185"/>
      <c r="BF3" s="182">
        <v>42705</v>
      </c>
      <c r="BG3" s="183"/>
      <c r="BH3" s="183"/>
      <c r="BI3" s="183"/>
      <c r="BJ3" s="183"/>
      <c r="BK3" s="183"/>
      <c r="BL3" s="183"/>
      <c r="BM3" s="184"/>
      <c r="BN3" s="171">
        <v>42736</v>
      </c>
      <c r="BO3" s="172"/>
      <c r="BP3" s="172"/>
      <c r="BQ3" s="172"/>
      <c r="BR3" s="172"/>
      <c r="BS3" s="172"/>
      <c r="BT3" s="172"/>
      <c r="BU3" s="173"/>
      <c r="BV3" s="167">
        <v>42767</v>
      </c>
      <c r="BW3" s="168"/>
      <c r="BX3" s="168"/>
      <c r="BY3" s="168"/>
      <c r="BZ3" s="168"/>
      <c r="CA3" s="168"/>
      <c r="CB3" s="168"/>
      <c r="CC3" s="169"/>
      <c r="CD3" s="164">
        <v>42795</v>
      </c>
      <c r="CE3" s="165"/>
      <c r="CF3" s="165"/>
      <c r="CG3" s="165"/>
      <c r="CH3" s="165"/>
      <c r="CI3" s="165"/>
      <c r="CJ3" s="165"/>
      <c r="CK3" s="166"/>
      <c r="CL3" s="164">
        <v>42826</v>
      </c>
      <c r="CM3" s="165"/>
      <c r="CN3" s="165"/>
      <c r="CO3" s="165"/>
      <c r="CP3" s="165"/>
      <c r="CQ3" s="165"/>
      <c r="CR3" s="165"/>
      <c r="CS3" s="166"/>
      <c r="CT3" s="164">
        <v>42856</v>
      </c>
      <c r="CU3" s="165"/>
      <c r="CV3" s="165"/>
      <c r="CW3" s="165"/>
      <c r="CX3" s="165"/>
      <c r="CY3" s="165"/>
      <c r="CZ3" s="165"/>
      <c r="DA3" s="166"/>
      <c r="DB3" s="188">
        <v>42887</v>
      </c>
      <c r="DC3" s="189"/>
      <c r="DD3" s="189"/>
      <c r="DE3" s="189"/>
      <c r="DF3" s="189"/>
      <c r="DG3" s="44"/>
      <c r="DH3" s="44"/>
      <c r="DI3" s="44"/>
      <c r="DJ3" s="159" t="s">
        <v>47</v>
      </c>
      <c r="DK3" s="160"/>
      <c r="DL3" s="160"/>
      <c r="DM3" s="160"/>
      <c r="DN3" s="160"/>
      <c r="DO3" s="160"/>
      <c r="DP3" s="160"/>
      <c r="DQ3" s="161"/>
      <c r="DR3" s="190" t="s">
        <v>48</v>
      </c>
      <c r="DS3" s="191"/>
      <c r="DT3" s="191"/>
      <c r="DU3" s="191"/>
      <c r="DV3" s="191"/>
      <c r="DW3" s="191"/>
      <c r="DX3" s="191"/>
      <c r="DY3" s="192"/>
      <c r="DZ3" s="171">
        <v>42979</v>
      </c>
      <c r="EA3" s="195"/>
      <c r="EB3" s="195"/>
      <c r="EC3" s="195"/>
      <c r="ED3" s="195"/>
      <c r="EE3" s="195"/>
      <c r="EF3" s="195"/>
      <c r="EG3" s="195"/>
      <c r="EH3" s="182">
        <v>43009</v>
      </c>
      <c r="EI3" s="183"/>
      <c r="EJ3" s="183"/>
      <c r="EK3" s="183"/>
      <c r="EL3" s="183"/>
      <c r="EM3" s="183"/>
      <c r="EN3" s="183"/>
      <c r="EO3" s="184"/>
      <c r="EP3" s="171">
        <v>43040</v>
      </c>
      <c r="EQ3" s="172"/>
      <c r="ER3" s="172"/>
      <c r="ES3" s="172"/>
      <c r="ET3" s="172"/>
      <c r="EU3" s="172"/>
      <c r="EV3" s="172"/>
      <c r="EW3" s="172"/>
      <c r="EX3" s="154">
        <v>43070</v>
      </c>
      <c r="EY3" s="155"/>
      <c r="EZ3" s="155"/>
      <c r="FA3" s="155"/>
      <c r="FB3" s="155"/>
      <c r="FC3" s="155"/>
      <c r="FD3" s="155"/>
      <c r="FE3" s="155"/>
    </row>
    <row r="4" spans="1:161" ht="36" customHeight="1" x14ac:dyDescent="0.35">
      <c r="A4" s="177" t="s">
        <v>0</v>
      </c>
      <c r="B4" s="152" t="s">
        <v>1</v>
      </c>
      <c r="C4" s="152" t="s">
        <v>2</v>
      </c>
      <c r="D4" s="152" t="s">
        <v>1</v>
      </c>
      <c r="E4" s="152" t="s">
        <v>1</v>
      </c>
      <c r="F4" s="152" t="s">
        <v>2</v>
      </c>
      <c r="G4" s="152" t="s">
        <v>1</v>
      </c>
      <c r="H4" s="152" t="s">
        <v>2</v>
      </c>
      <c r="I4" s="152" t="s">
        <v>1</v>
      </c>
      <c r="J4" s="152" t="s">
        <v>2</v>
      </c>
      <c r="K4" s="152" t="s">
        <v>1</v>
      </c>
      <c r="L4" s="152" t="s">
        <v>2</v>
      </c>
      <c r="M4" s="152" t="s">
        <v>1</v>
      </c>
      <c r="N4" s="152" t="s">
        <v>2</v>
      </c>
      <c r="O4" s="152" t="s">
        <v>1</v>
      </c>
      <c r="P4" s="152" t="s">
        <v>2</v>
      </c>
      <c r="Q4" s="152" t="s">
        <v>1</v>
      </c>
      <c r="R4" s="152" t="s">
        <v>2</v>
      </c>
      <c r="S4" s="152" t="s">
        <v>1</v>
      </c>
      <c r="T4" s="152" t="s">
        <v>2</v>
      </c>
      <c r="U4" s="152" t="s">
        <v>1</v>
      </c>
      <c r="V4" s="152" t="s">
        <v>2</v>
      </c>
      <c r="W4" s="152" t="s">
        <v>1</v>
      </c>
      <c r="X4" s="152" t="s">
        <v>2</v>
      </c>
      <c r="Y4" s="152" t="s">
        <v>1</v>
      </c>
      <c r="Z4" s="152" t="s">
        <v>2</v>
      </c>
      <c r="AA4" s="152" t="s">
        <v>1</v>
      </c>
      <c r="AB4" s="152" t="s">
        <v>2</v>
      </c>
      <c r="AC4" s="152" t="s">
        <v>1</v>
      </c>
      <c r="AD4" s="152" t="s">
        <v>2</v>
      </c>
      <c r="AE4" s="152" t="s">
        <v>1</v>
      </c>
      <c r="AF4" s="152" t="s">
        <v>2</v>
      </c>
      <c r="AG4" s="152" t="s">
        <v>1</v>
      </c>
      <c r="AH4" s="152" t="s">
        <v>2</v>
      </c>
      <c r="AI4" s="152" t="s">
        <v>1</v>
      </c>
      <c r="AJ4" s="152" t="s">
        <v>2</v>
      </c>
      <c r="AK4" s="152" t="s">
        <v>1</v>
      </c>
      <c r="AL4" s="152" t="s">
        <v>2</v>
      </c>
      <c r="AM4" s="152" t="s">
        <v>1</v>
      </c>
      <c r="AN4" s="152" t="s">
        <v>2</v>
      </c>
      <c r="AO4" s="152" t="s">
        <v>1</v>
      </c>
      <c r="AP4" s="152" t="s">
        <v>2</v>
      </c>
      <c r="AQ4" s="152" t="s">
        <v>1</v>
      </c>
      <c r="AR4" s="152" t="s">
        <v>2</v>
      </c>
      <c r="AS4" s="152" t="s">
        <v>1</v>
      </c>
      <c r="AT4" s="152" t="s">
        <v>2</v>
      </c>
      <c r="AU4" s="152" t="s">
        <v>1</v>
      </c>
      <c r="AV4" s="152" t="s">
        <v>2</v>
      </c>
      <c r="AW4" s="152" t="s">
        <v>40</v>
      </c>
      <c r="AX4" s="152" t="s">
        <v>1</v>
      </c>
      <c r="AY4" s="152" t="s">
        <v>2</v>
      </c>
      <c r="AZ4" s="152" t="s">
        <v>1</v>
      </c>
      <c r="BA4" s="152" t="s">
        <v>2</v>
      </c>
      <c r="BB4" s="152" t="s">
        <v>37</v>
      </c>
      <c r="BC4" s="152" t="s">
        <v>38</v>
      </c>
      <c r="BD4" s="152" t="s">
        <v>39</v>
      </c>
      <c r="BE4" s="152" t="s">
        <v>40</v>
      </c>
      <c r="BF4" s="152" t="s">
        <v>1</v>
      </c>
      <c r="BG4" s="152" t="s">
        <v>2</v>
      </c>
      <c r="BH4" s="152" t="s">
        <v>1</v>
      </c>
      <c r="BI4" s="152" t="s">
        <v>2</v>
      </c>
      <c r="BJ4" s="152" t="s">
        <v>37</v>
      </c>
      <c r="BK4" s="152" t="s">
        <v>38</v>
      </c>
      <c r="BL4" s="152" t="s">
        <v>39</v>
      </c>
      <c r="BM4" s="152" t="s">
        <v>40</v>
      </c>
      <c r="BN4" s="170" t="s">
        <v>1</v>
      </c>
      <c r="BO4" s="170" t="s">
        <v>2</v>
      </c>
      <c r="BP4" s="170" t="s">
        <v>1</v>
      </c>
      <c r="BQ4" s="170" t="s">
        <v>2</v>
      </c>
      <c r="BR4" s="170" t="s">
        <v>37</v>
      </c>
      <c r="BS4" s="170" t="s">
        <v>38</v>
      </c>
      <c r="BT4" s="170" t="s">
        <v>39</v>
      </c>
      <c r="BU4" s="170" t="s">
        <v>40</v>
      </c>
      <c r="BV4" s="152" t="s">
        <v>1</v>
      </c>
      <c r="BW4" s="152" t="s">
        <v>2</v>
      </c>
      <c r="BX4" s="152" t="s">
        <v>1</v>
      </c>
      <c r="BY4" s="152" t="s">
        <v>2</v>
      </c>
      <c r="BZ4" s="152" t="s">
        <v>37</v>
      </c>
      <c r="CA4" s="152" t="s">
        <v>38</v>
      </c>
      <c r="CB4" s="152" t="s">
        <v>39</v>
      </c>
      <c r="CC4" s="152" t="s">
        <v>40</v>
      </c>
      <c r="CD4" s="152" t="s">
        <v>1</v>
      </c>
      <c r="CE4" s="152" t="s">
        <v>2</v>
      </c>
      <c r="CF4" s="152" t="s">
        <v>1</v>
      </c>
      <c r="CG4" s="152" t="s">
        <v>2</v>
      </c>
      <c r="CH4" s="152" t="s">
        <v>37</v>
      </c>
      <c r="CI4" s="152" t="s">
        <v>38</v>
      </c>
      <c r="CJ4" s="152" t="s">
        <v>39</v>
      </c>
      <c r="CK4" s="152" t="s">
        <v>40</v>
      </c>
      <c r="CL4" s="152" t="s">
        <v>1</v>
      </c>
      <c r="CM4" s="152" t="s">
        <v>2</v>
      </c>
      <c r="CN4" s="152" t="s">
        <v>1</v>
      </c>
      <c r="CO4" s="152" t="s">
        <v>2</v>
      </c>
      <c r="CP4" s="152" t="s">
        <v>37</v>
      </c>
      <c r="CQ4" s="152" t="s">
        <v>38</v>
      </c>
      <c r="CR4" s="152" t="s">
        <v>39</v>
      </c>
      <c r="CS4" s="152" t="s">
        <v>40</v>
      </c>
      <c r="CT4" s="162" t="s">
        <v>1</v>
      </c>
      <c r="CU4" s="162" t="s">
        <v>2</v>
      </c>
      <c r="CV4" s="162" t="s">
        <v>1</v>
      </c>
      <c r="CW4" s="162" t="s">
        <v>2</v>
      </c>
      <c r="CX4" s="162" t="s">
        <v>37</v>
      </c>
      <c r="CY4" s="162" t="s">
        <v>38</v>
      </c>
      <c r="CZ4" s="162" t="s">
        <v>39</v>
      </c>
      <c r="DA4" s="162" t="s">
        <v>40</v>
      </c>
      <c r="DB4" s="152" t="s">
        <v>1</v>
      </c>
      <c r="DC4" s="152" t="s">
        <v>2</v>
      </c>
      <c r="DD4" s="152" t="s">
        <v>1</v>
      </c>
      <c r="DE4" s="152" t="s">
        <v>2</v>
      </c>
      <c r="DF4" s="152" t="s">
        <v>37</v>
      </c>
      <c r="DG4" s="152" t="s">
        <v>38</v>
      </c>
      <c r="DH4" s="152" t="s">
        <v>39</v>
      </c>
      <c r="DI4" s="152" t="s">
        <v>40</v>
      </c>
      <c r="DJ4" s="153" t="s">
        <v>1</v>
      </c>
      <c r="DK4" s="153" t="s">
        <v>2</v>
      </c>
      <c r="DL4" s="153" t="s">
        <v>1</v>
      </c>
      <c r="DM4" s="153" t="s">
        <v>2</v>
      </c>
      <c r="DN4" s="153" t="s">
        <v>37</v>
      </c>
      <c r="DO4" s="156" t="s">
        <v>38</v>
      </c>
      <c r="DP4" s="156" t="s">
        <v>39</v>
      </c>
      <c r="DQ4" s="156" t="s">
        <v>40</v>
      </c>
      <c r="DR4" s="158" t="s">
        <v>1</v>
      </c>
      <c r="DS4" s="158" t="s">
        <v>2</v>
      </c>
      <c r="DT4" s="158" t="s">
        <v>1</v>
      </c>
      <c r="DU4" s="158" t="s">
        <v>2</v>
      </c>
      <c r="DV4" s="158" t="s">
        <v>37</v>
      </c>
      <c r="DW4" s="157" t="s">
        <v>38</v>
      </c>
      <c r="DX4" s="157" t="s">
        <v>39</v>
      </c>
      <c r="DY4" s="157" t="s">
        <v>40</v>
      </c>
      <c r="DZ4" s="187" t="s">
        <v>1</v>
      </c>
      <c r="EA4" s="187" t="s">
        <v>2</v>
      </c>
      <c r="EB4" s="187" t="s">
        <v>1</v>
      </c>
      <c r="EC4" s="187" t="s">
        <v>2</v>
      </c>
      <c r="ED4" s="187" t="s">
        <v>37</v>
      </c>
      <c r="EE4" s="194" t="s">
        <v>38</v>
      </c>
      <c r="EF4" s="194" t="s">
        <v>39</v>
      </c>
      <c r="EG4" s="194" t="s">
        <v>40</v>
      </c>
      <c r="EH4" s="186" t="s">
        <v>1</v>
      </c>
      <c r="EI4" s="186" t="s">
        <v>2</v>
      </c>
      <c r="EJ4" s="186" t="s">
        <v>1</v>
      </c>
      <c r="EK4" s="186" t="s">
        <v>2</v>
      </c>
      <c r="EL4" s="186" t="s">
        <v>37</v>
      </c>
      <c r="EM4" s="186" t="s">
        <v>38</v>
      </c>
      <c r="EN4" s="186" t="s">
        <v>39</v>
      </c>
      <c r="EO4" s="186" t="s">
        <v>40</v>
      </c>
      <c r="EP4" s="170" t="s">
        <v>1</v>
      </c>
      <c r="EQ4" s="170" t="s">
        <v>2</v>
      </c>
      <c r="ER4" s="170" t="s">
        <v>1</v>
      </c>
      <c r="ES4" s="170" t="s">
        <v>2</v>
      </c>
      <c r="ET4" s="170" t="s">
        <v>37</v>
      </c>
      <c r="EU4" s="170" t="s">
        <v>38</v>
      </c>
      <c r="EV4" s="80" t="s">
        <v>39</v>
      </c>
      <c r="EW4" s="80" t="s">
        <v>40</v>
      </c>
      <c r="EX4" s="151" t="s">
        <v>1</v>
      </c>
      <c r="EY4" s="151" t="s">
        <v>2</v>
      </c>
      <c r="EZ4" s="151" t="s">
        <v>1</v>
      </c>
      <c r="FA4" s="151" t="s">
        <v>2</v>
      </c>
      <c r="FB4" s="151" t="s">
        <v>37</v>
      </c>
      <c r="FC4" s="152" t="s">
        <v>38</v>
      </c>
      <c r="FD4" s="152" t="s">
        <v>39</v>
      </c>
      <c r="FE4" s="152" t="s">
        <v>40</v>
      </c>
    </row>
    <row r="5" spans="1:161" ht="15" customHeight="1" x14ac:dyDescent="0.35">
      <c r="A5" s="178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63"/>
      <c r="CU5" s="163"/>
      <c r="CV5" s="163"/>
      <c r="CW5" s="163"/>
      <c r="CX5" s="163"/>
      <c r="CY5" s="163"/>
      <c r="CZ5" s="163"/>
      <c r="DA5" s="163"/>
      <c r="DB5" s="153"/>
      <c r="DC5" s="153"/>
      <c r="DD5" s="153"/>
      <c r="DE5" s="153"/>
      <c r="DF5" s="153"/>
      <c r="DG5" s="153"/>
      <c r="DH5" s="153"/>
      <c r="DI5" s="153"/>
      <c r="DJ5" s="151"/>
      <c r="DK5" s="151"/>
      <c r="DL5" s="151"/>
      <c r="DM5" s="151"/>
      <c r="DN5" s="151"/>
      <c r="DO5" s="153"/>
      <c r="DP5" s="153"/>
      <c r="DQ5" s="153"/>
      <c r="DR5" s="193"/>
      <c r="DS5" s="193"/>
      <c r="DT5" s="193"/>
      <c r="DU5" s="193"/>
      <c r="DV5" s="193"/>
      <c r="DW5" s="158"/>
      <c r="DX5" s="158"/>
      <c r="DY5" s="158"/>
      <c r="DZ5" s="196"/>
      <c r="EA5" s="196"/>
      <c r="EB5" s="196"/>
      <c r="EC5" s="196"/>
      <c r="ED5" s="196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53"/>
      <c r="EQ5" s="153"/>
      <c r="ER5" s="153"/>
      <c r="ES5" s="153"/>
      <c r="ET5" s="153"/>
      <c r="EU5" s="153"/>
      <c r="EV5" s="79"/>
      <c r="EW5" s="79"/>
      <c r="EX5" s="151"/>
      <c r="EY5" s="151"/>
      <c r="EZ5" s="151"/>
      <c r="FA5" s="151"/>
      <c r="FB5" s="151"/>
      <c r="FC5" s="153"/>
      <c r="FD5" s="153"/>
      <c r="FE5" s="153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2" t="s">
        <v>49</v>
      </c>
      <c r="C1" s="202"/>
      <c r="D1" s="202"/>
      <c r="E1" s="202"/>
      <c r="F1" s="202" t="s">
        <v>50</v>
      </c>
      <c r="G1" s="202"/>
      <c r="H1" s="202"/>
      <c r="I1" s="202"/>
      <c r="J1" s="197" t="s">
        <v>49</v>
      </c>
      <c r="K1" s="198"/>
      <c r="L1" s="197" t="s">
        <v>50</v>
      </c>
      <c r="M1" s="198"/>
    </row>
    <row r="2" spans="1:13" ht="18.75" customHeight="1" x14ac:dyDescent="0.35">
      <c r="A2" s="199" t="s">
        <v>0</v>
      </c>
      <c r="B2" s="201" t="s">
        <v>52</v>
      </c>
      <c r="C2" s="201"/>
      <c r="D2" s="201" t="s">
        <v>39</v>
      </c>
      <c r="E2" s="201"/>
      <c r="F2" s="201" t="s">
        <v>52</v>
      </c>
      <c r="G2" s="201"/>
      <c r="H2" s="201" t="s">
        <v>39</v>
      </c>
      <c r="I2" s="201"/>
      <c r="J2" s="201" t="s">
        <v>55</v>
      </c>
      <c r="K2" s="201" t="s">
        <v>2</v>
      </c>
      <c r="L2" s="201" t="s">
        <v>55</v>
      </c>
      <c r="M2" s="201" t="s">
        <v>2</v>
      </c>
    </row>
    <row r="3" spans="1:13" ht="111" x14ac:dyDescent="0.35">
      <c r="A3" s="200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1"/>
      <c r="K3" s="201"/>
      <c r="L3" s="201"/>
      <c r="M3" s="201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8" t="s">
        <v>49</v>
      </c>
      <c r="C1" s="208"/>
      <c r="D1" s="208"/>
      <c r="E1" s="208"/>
      <c r="F1" s="208" t="s">
        <v>50</v>
      </c>
      <c r="G1" s="208"/>
      <c r="H1" s="208"/>
      <c r="I1" s="208"/>
      <c r="J1" s="211" t="s">
        <v>94</v>
      </c>
      <c r="K1" s="212"/>
      <c r="L1" s="212"/>
      <c r="M1" s="213"/>
      <c r="N1" s="211" t="s">
        <v>51</v>
      </c>
      <c r="O1" s="212"/>
      <c r="P1" s="212"/>
      <c r="Q1" s="212"/>
      <c r="R1" s="212"/>
      <c r="S1" s="213"/>
      <c r="T1" s="206" t="s">
        <v>49</v>
      </c>
      <c r="U1" s="214"/>
      <c r="V1" s="206" t="s">
        <v>50</v>
      </c>
      <c r="W1" s="214"/>
      <c r="X1" s="209" t="s">
        <v>94</v>
      </c>
      <c r="Y1" s="210"/>
    </row>
    <row r="2" spans="1:25" ht="18.75" customHeight="1" x14ac:dyDescent="0.35">
      <c r="A2" s="216" t="s">
        <v>0</v>
      </c>
      <c r="B2" s="205" t="s">
        <v>52</v>
      </c>
      <c r="C2" s="205"/>
      <c r="D2" s="205" t="s">
        <v>39</v>
      </c>
      <c r="E2" s="205"/>
      <c r="F2" s="205" t="s">
        <v>52</v>
      </c>
      <c r="G2" s="205"/>
      <c r="H2" s="205" t="s">
        <v>39</v>
      </c>
      <c r="I2" s="205"/>
      <c r="J2" s="206" t="s">
        <v>95</v>
      </c>
      <c r="K2" s="207"/>
      <c r="L2" s="206" t="s">
        <v>53</v>
      </c>
      <c r="M2" s="207"/>
      <c r="N2" s="203" t="s">
        <v>37</v>
      </c>
      <c r="O2" s="203" t="s">
        <v>38</v>
      </c>
      <c r="P2" s="203" t="s">
        <v>39</v>
      </c>
      <c r="Q2" s="203" t="s">
        <v>54</v>
      </c>
      <c r="R2" s="203" t="s">
        <v>53</v>
      </c>
      <c r="S2" s="203" t="s">
        <v>40</v>
      </c>
      <c r="T2" s="205" t="s">
        <v>55</v>
      </c>
      <c r="U2" s="205" t="s">
        <v>2</v>
      </c>
      <c r="V2" s="205" t="s">
        <v>55</v>
      </c>
      <c r="W2" s="205" t="s">
        <v>2</v>
      </c>
      <c r="X2" s="203" t="s">
        <v>96</v>
      </c>
      <c r="Y2" s="203" t="s">
        <v>97</v>
      </c>
    </row>
    <row r="3" spans="1:25" ht="111" x14ac:dyDescent="0.35">
      <c r="A3" s="217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4"/>
      <c r="O3" s="204"/>
      <c r="P3" s="204"/>
      <c r="Q3" s="204"/>
      <c r="R3" s="204"/>
      <c r="S3" s="204"/>
      <c r="T3" s="205"/>
      <c r="U3" s="205"/>
      <c r="V3" s="205"/>
      <c r="W3" s="205"/>
      <c r="X3" s="215"/>
      <c r="Y3" s="215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7">
        <v>43831</v>
      </c>
      <c r="N1" s="127">
        <v>43862</v>
      </c>
      <c r="O1" s="127">
        <v>43891</v>
      </c>
      <c r="P1" s="127">
        <v>43922</v>
      </c>
      <c r="Q1" s="127">
        <v>43952</v>
      </c>
      <c r="R1" s="127">
        <v>43983</v>
      </c>
      <c r="S1" s="127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8">
        <v>830</v>
      </c>
      <c r="N2" s="128">
        <v>726</v>
      </c>
      <c r="O2" s="128">
        <v>664</v>
      </c>
      <c r="P2" s="128">
        <v>395</v>
      </c>
      <c r="Q2" s="128">
        <v>161</v>
      </c>
      <c r="R2" s="128">
        <v>571</v>
      </c>
      <c r="S2" s="130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8">
        <v>779</v>
      </c>
      <c r="N3" s="128">
        <v>699</v>
      </c>
      <c r="O3" s="128">
        <v>674</v>
      </c>
      <c r="P3" s="128">
        <v>589</v>
      </c>
      <c r="Q3" s="128">
        <v>232</v>
      </c>
      <c r="R3" s="128">
        <v>577</v>
      </c>
      <c r="S3" s="130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8">
        <v>1021</v>
      </c>
      <c r="N4" s="128">
        <v>1012</v>
      </c>
      <c r="O4" s="128">
        <v>856</v>
      </c>
      <c r="P4" s="128">
        <v>471</v>
      </c>
      <c r="Q4" s="128">
        <v>167</v>
      </c>
      <c r="R4" s="128">
        <v>621</v>
      </c>
      <c r="S4" s="130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8">
        <v>227</v>
      </c>
      <c r="N5" s="128">
        <v>221</v>
      </c>
      <c r="O5" s="128">
        <v>205</v>
      </c>
      <c r="P5" s="128">
        <v>132</v>
      </c>
      <c r="Q5" s="128">
        <v>74</v>
      </c>
      <c r="R5" s="128">
        <v>179</v>
      </c>
      <c r="S5" s="130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8">
        <v>595</v>
      </c>
      <c r="N6" s="128">
        <v>554</v>
      </c>
      <c r="O6" s="128">
        <v>405</v>
      </c>
      <c r="P6" s="128">
        <v>218</v>
      </c>
      <c r="Q6" s="128">
        <v>144</v>
      </c>
      <c r="R6" s="128">
        <v>250</v>
      </c>
      <c r="S6" s="130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8">
        <v>682</v>
      </c>
      <c r="N7" s="128">
        <v>638</v>
      </c>
      <c r="O7" s="128">
        <v>531</v>
      </c>
      <c r="P7" s="128">
        <v>198</v>
      </c>
      <c r="Q7" s="128">
        <v>141</v>
      </c>
      <c r="R7" s="128">
        <v>462</v>
      </c>
      <c r="S7" s="131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8">
        <v>673</v>
      </c>
      <c r="N8" s="128">
        <v>613</v>
      </c>
      <c r="O8" s="128">
        <v>588</v>
      </c>
      <c r="P8" s="128">
        <v>383</v>
      </c>
      <c r="Q8" s="128">
        <v>200</v>
      </c>
      <c r="R8" s="128">
        <v>349</v>
      </c>
      <c r="S8" s="130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8">
        <v>782</v>
      </c>
      <c r="N9" s="128">
        <v>725</v>
      </c>
      <c r="O9" s="128">
        <v>646</v>
      </c>
      <c r="P9" s="128">
        <v>373</v>
      </c>
      <c r="Q9" s="128">
        <v>202</v>
      </c>
      <c r="R9" s="128">
        <v>619</v>
      </c>
      <c r="S9" s="130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15</v>
      </c>
      <c r="R10" s="128">
        <v>0</v>
      </c>
      <c r="S10" s="130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8">
        <v>851</v>
      </c>
      <c r="N11" s="128">
        <v>748</v>
      </c>
      <c r="O11" s="128">
        <v>695</v>
      </c>
      <c r="P11" s="128">
        <v>448</v>
      </c>
      <c r="Q11" s="128">
        <v>219</v>
      </c>
      <c r="R11" s="128">
        <v>537</v>
      </c>
      <c r="S11" s="130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8">
        <v>839</v>
      </c>
      <c r="N12" s="128">
        <v>749</v>
      </c>
      <c r="O12" s="128">
        <v>405</v>
      </c>
      <c r="P12" s="128">
        <v>0</v>
      </c>
      <c r="Q12" s="128">
        <v>41</v>
      </c>
      <c r="R12" s="128">
        <v>0</v>
      </c>
      <c r="S12" s="131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8">
        <v>808</v>
      </c>
      <c r="N13" s="128">
        <v>763</v>
      </c>
      <c r="O13" s="128">
        <v>706</v>
      </c>
      <c r="P13" s="128">
        <v>442</v>
      </c>
      <c r="Q13" s="128">
        <v>225</v>
      </c>
      <c r="R13" s="128">
        <v>551</v>
      </c>
      <c r="S13" s="130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8">
        <v>519</v>
      </c>
      <c r="N14" s="128">
        <v>490</v>
      </c>
      <c r="O14" s="128">
        <v>352</v>
      </c>
      <c r="P14" s="128">
        <v>179</v>
      </c>
      <c r="Q14" s="128">
        <v>132</v>
      </c>
      <c r="R14" s="128">
        <v>363</v>
      </c>
      <c r="S14" s="130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8">
        <v>832</v>
      </c>
      <c r="N15" s="128">
        <v>798</v>
      </c>
      <c r="O15" s="128">
        <v>513</v>
      </c>
      <c r="P15" s="128">
        <v>232</v>
      </c>
      <c r="Q15" s="128">
        <v>155</v>
      </c>
      <c r="R15" s="128">
        <v>536</v>
      </c>
      <c r="S15" s="130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8">
        <v>891</v>
      </c>
      <c r="N16" s="128">
        <v>826</v>
      </c>
      <c r="O16" s="128">
        <v>885</v>
      </c>
      <c r="P16" s="128">
        <v>566</v>
      </c>
      <c r="Q16" s="128">
        <v>283</v>
      </c>
      <c r="R16" s="128">
        <v>742</v>
      </c>
      <c r="S16" s="130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8">
        <v>529</v>
      </c>
      <c r="N17" s="128">
        <v>481</v>
      </c>
      <c r="O17" s="128">
        <v>359</v>
      </c>
      <c r="P17" s="128">
        <v>237</v>
      </c>
      <c r="Q17" s="128">
        <v>136</v>
      </c>
      <c r="R17" s="128">
        <v>461</v>
      </c>
      <c r="S17" s="130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8">
        <v>94</v>
      </c>
      <c r="N18" s="128">
        <v>101</v>
      </c>
      <c r="O18" s="128">
        <v>55</v>
      </c>
      <c r="P18" s="128">
        <v>0</v>
      </c>
      <c r="Q18" s="128">
        <v>16</v>
      </c>
      <c r="R18" s="128">
        <v>0</v>
      </c>
      <c r="S18" s="130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8">
        <v>726</v>
      </c>
      <c r="N19" s="128">
        <v>764</v>
      </c>
      <c r="O19" s="128">
        <v>709</v>
      </c>
      <c r="P19" s="128">
        <v>308</v>
      </c>
      <c r="Q19" s="128">
        <v>107</v>
      </c>
      <c r="R19" s="128">
        <v>287</v>
      </c>
      <c r="S19" s="131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8">
        <v>325</v>
      </c>
      <c r="N20" s="128">
        <v>330</v>
      </c>
      <c r="O20" s="128">
        <v>381</v>
      </c>
      <c r="P20" s="128">
        <v>367</v>
      </c>
      <c r="Q20" s="128">
        <v>150</v>
      </c>
      <c r="R20" s="128">
        <v>382</v>
      </c>
      <c r="S20" s="130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8">
        <v>909</v>
      </c>
      <c r="N21" s="128">
        <v>866</v>
      </c>
      <c r="O21" s="128">
        <v>803</v>
      </c>
      <c r="P21" s="128">
        <v>428</v>
      </c>
      <c r="Q21" s="128">
        <v>214</v>
      </c>
      <c r="R21" s="128">
        <v>608</v>
      </c>
      <c r="S21" s="130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8">
        <v>967</v>
      </c>
      <c r="N22" s="128">
        <v>929</v>
      </c>
      <c r="O22" s="128">
        <v>832</v>
      </c>
      <c r="P22" s="128">
        <v>336</v>
      </c>
      <c r="Q22" s="128">
        <v>145</v>
      </c>
      <c r="R22" s="128">
        <v>514</v>
      </c>
      <c r="S22" s="130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8">
        <v>855</v>
      </c>
      <c r="N23" s="128">
        <v>779</v>
      </c>
      <c r="O23" s="128">
        <v>746</v>
      </c>
      <c r="P23" s="128">
        <v>406</v>
      </c>
      <c r="Q23" s="128">
        <v>44</v>
      </c>
      <c r="R23" s="128">
        <v>493</v>
      </c>
      <c r="S23" s="130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8">
        <v>461</v>
      </c>
      <c r="N24" s="128">
        <v>388</v>
      </c>
      <c r="O24" s="128">
        <v>247</v>
      </c>
      <c r="P24" s="128">
        <v>147</v>
      </c>
      <c r="Q24" s="128">
        <v>113</v>
      </c>
      <c r="R24" s="128">
        <v>274</v>
      </c>
      <c r="S24" s="130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8">
        <v>632</v>
      </c>
      <c r="N25" s="128">
        <v>580</v>
      </c>
      <c r="O25" s="128">
        <v>450</v>
      </c>
      <c r="P25" s="128">
        <v>355</v>
      </c>
      <c r="Q25" s="128">
        <v>176</v>
      </c>
      <c r="R25" s="128">
        <v>416</v>
      </c>
      <c r="S25" s="130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10</v>
      </c>
      <c r="R26" s="128">
        <v>0</v>
      </c>
      <c r="S26" s="130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8">
        <v>729</v>
      </c>
      <c r="N27" s="128">
        <v>671</v>
      </c>
      <c r="O27" s="128">
        <v>522</v>
      </c>
      <c r="P27" s="128">
        <v>314</v>
      </c>
      <c r="Q27" s="128">
        <v>93</v>
      </c>
      <c r="R27" s="128">
        <v>486</v>
      </c>
      <c r="S27" s="130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8">
        <v>665</v>
      </c>
      <c r="N28" s="128">
        <v>613</v>
      </c>
      <c r="O28" s="128">
        <v>571</v>
      </c>
      <c r="P28" s="128">
        <v>180</v>
      </c>
      <c r="Q28" s="128">
        <v>121</v>
      </c>
      <c r="R28" s="128">
        <v>368</v>
      </c>
      <c r="S28" s="130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8">
        <v>343</v>
      </c>
      <c r="N29" s="128">
        <v>291</v>
      </c>
      <c r="O29" s="128">
        <v>277</v>
      </c>
      <c r="P29" s="128">
        <v>359</v>
      </c>
      <c r="Q29" s="128">
        <v>138</v>
      </c>
      <c r="R29" s="128">
        <v>351</v>
      </c>
      <c r="S29" s="131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8">
        <v>374</v>
      </c>
      <c r="N30" s="128">
        <v>411</v>
      </c>
      <c r="O30" s="128">
        <v>350</v>
      </c>
      <c r="P30" s="128">
        <v>362</v>
      </c>
      <c r="Q30" s="128">
        <v>101</v>
      </c>
      <c r="R30" s="128">
        <v>237</v>
      </c>
      <c r="S30" s="132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8">
        <v>658</v>
      </c>
      <c r="N31" s="128">
        <v>613</v>
      </c>
      <c r="O31" s="128">
        <v>580</v>
      </c>
      <c r="P31" s="128">
        <v>525</v>
      </c>
      <c r="Q31" s="128">
        <v>165</v>
      </c>
      <c r="R31" s="128">
        <v>409</v>
      </c>
      <c r="S31" s="130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8">
        <v>208</v>
      </c>
      <c r="N32" s="128">
        <v>185</v>
      </c>
      <c r="O32" s="128">
        <v>199</v>
      </c>
      <c r="P32" s="128">
        <v>177</v>
      </c>
      <c r="Q32" s="128">
        <v>62</v>
      </c>
      <c r="R32" s="128">
        <v>145</v>
      </c>
      <c r="S32" s="129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8">
        <v>35</v>
      </c>
      <c r="N33" s="128">
        <v>44</v>
      </c>
      <c r="O33" s="128">
        <v>42</v>
      </c>
      <c r="P33" s="128">
        <v>10</v>
      </c>
      <c r="Q33" s="128">
        <v>1</v>
      </c>
      <c r="R33" s="128">
        <v>1</v>
      </c>
      <c r="S33" s="130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1</v>
      </c>
      <c r="R34" s="128">
        <v>0</v>
      </c>
      <c r="S34" s="130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4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8">
        <v>37</v>
      </c>
      <c r="N35" s="128">
        <v>48</v>
      </c>
      <c r="O35" s="128">
        <v>19</v>
      </c>
      <c r="P35" s="128">
        <v>7</v>
      </c>
      <c r="Q35" s="128">
        <v>1</v>
      </c>
      <c r="R35" s="128">
        <v>1</v>
      </c>
      <c r="S35" s="130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4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8">
        <v>2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30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2" t="s">
        <v>49</v>
      </c>
      <c r="C1" s="202"/>
      <c r="D1" s="202"/>
      <c r="E1" s="202"/>
      <c r="F1" s="202" t="s">
        <v>50</v>
      </c>
      <c r="G1" s="202"/>
      <c r="H1" s="202"/>
      <c r="I1" s="202"/>
      <c r="J1" s="219" t="s">
        <v>49</v>
      </c>
      <c r="K1" s="198"/>
      <c r="L1" s="219" t="s">
        <v>50</v>
      </c>
      <c r="M1" s="198"/>
    </row>
    <row r="2" spans="1:13" ht="18.5" x14ac:dyDescent="0.35">
      <c r="B2" s="218" t="s">
        <v>52</v>
      </c>
      <c r="C2" s="218"/>
      <c r="D2" s="218" t="s">
        <v>39</v>
      </c>
      <c r="E2" s="218"/>
      <c r="F2" s="218" t="s">
        <v>52</v>
      </c>
      <c r="G2" s="218"/>
      <c r="H2" s="218" t="s">
        <v>39</v>
      </c>
      <c r="I2" s="218"/>
      <c r="J2" s="218" t="s">
        <v>55</v>
      </c>
      <c r="K2" s="218" t="s">
        <v>2</v>
      </c>
      <c r="L2" s="218" t="s">
        <v>55</v>
      </c>
      <c r="M2" s="218" t="s">
        <v>2</v>
      </c>
    </row>
    <row r="3" spans="1:13" s="119" customFormat="1" ht="111" x14ac:dyDescent="0.3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18"/>
      <c r="K3" s="218"/>
      <c r="L3" s="218"/>
      <c r="M3" s="218"/>
    </row>
    <row r="4" spans="1:13" x14ac:dyDescent="0.35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35">
      <c r="A5" s="123" t="s">
        <v>104</v>
      </c>
      <c r="B5" s="125">
        <v>4276.5</v>
      </c>
      <c r="C5" s="125">
        <v>4240.5</v>
      </c>
      <c r="D5" s="125">
        <v>2055</v>
      </c>
      <c r="E5" s="125">
        <v>1588.25</v>
      </c>
      <c r="F5" s="125">
        <v>3960</v>
      </c>
      <c r="G5" s="125">
        <v>4239.75</v>
      </c>
      <c r="H5" s="125">
        <v>1440</v>
      </c>
      <c r="I5" s="125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35">
      <c r="A6" s="123" t="s">
        <v>105</v>
      </c>
      <c r="B6" s="126"/>
      <c r="C6" s="126"/>
      <c r="D6" s="126"/>
      <c r="E6" s="126"/>
      <c r="F6" s="126">
        <v>4092</v>
      </c>
      <c r="G6" s="126"/>
      <c r="H6" s="126">
        <v>1488</v>
      </c>
      <c r="I6" s="126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7">
        <v>0.75</v>
      </c>
    </row>
    <row r="3" spans="2:3" x14ac:dyDescent="0.3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2"/>
  <sheetViews>
    <sheetView tabSelected="1" zoomScale="60" zoomScaleNormal="60" workbookViewId="0">
      <selection activeCell="Q44" sqref="Q44"/>
    </sheetView>
  </sheetViews>
  <sheetFormatPr defaultRowHeight="14.5" x14ac:dyDescent="0.35"/>
  <cols>
    <col min="1" max="1" width="36.54296875" style="89" customWidth="1"/>
    <col min="2" max="3" width="26.54296875" style="139" hidden="1" customWidth="1"/>
    <col min="4" max="12" width="9.6328125" customWidth="1"/>
    <col min="13" max="13" width="12.54296875" customWidth="1"/>
    <col min="14" max="23" width="9.08984375" customWidth="1"/>
    <col min="24" max="28" width="8.6328125" customWidth="1"/>
    <col min="29" max="30" width="10.6328125" customWidth="1"/>
    <col min="31" max="39" width="8.6328125" customWidth="1"/>
    <col min="40" max="41" width="10.6328125" customWidth="1"/>
    <col min="42" max="42" width="8.6328125" customWidth="1"/>
    <col min="43" max="43" width="11.6328125" customWidth="1"/>
    <col min="44" max="44" width="8.6328125" customWidth="1"/>
    <col min="45" max="45" width="10.6328125" customWidth="1"/>
    <col min="46" max="46" width="8.6328125" customWidth="1"/>
    <col min="47" max="47" width="11" customWidth="1"/>
  </cols>
  <sheetData>
    <row r="1" spans="1:46" s="135" customFormat="1" ht="12" x14ac:dyDescent="0.3">
      <c r="A1" s="134"/>
      <c r="B1" s="137"/>
      <c r="C1" s="137"/>
      <c r="D1" s="230" t="s">
        <v>49</v>
      </c>
      <c r="E1" s="235"/>
      <c r="F1" s="235"/>
      <c r="G1" s="235"/>
      <c r="H1" s="235"/>
      <c r="I1" s="235"/>
      <c r="J1" s="235"/>
      <c r="K1" s="236"/>
      <c r="L1" s="230" t="s">
        <v>50</v>
      </c>
      <c r="M1" s="235"/>
      <c r="N1" s="235"/>
      <c r="O1" s="235"/>
      <c r="P1" s="235"/>
      <c r="Q1" s="235"/>
      <c r="R1" s="235"/>
      <c r="S1" s="236"/>
      <c r="T1" s="230" t="s">
        <v>94</v>
      </c>
      <c r="U1" s="231"/>
      <c r="V1" s="231"/>
      <c r="W1" s="227"/>
      <c r="X1" s="232" t="s">
        <v>51</v>
      </c>
      <c r="Y1" s="232"/>
      <c r="Z1" s="232"/>
      <c r="AA1" s="232"/>
      <c r="AB1" s="232"/>
      <c r="AC1" s="232"/>
      <c r="AD1" s="232"/>
      <c r="AE1" s="232"/>
      <c r="AF1" s="220" t="s">
        <v>49</v>
      </c>
      <c r="AG1" s="221"/>
      <c r="AH1" s="221"/>
      <c r="AI1" s="222"/>
      <c r="AJ1" s="220" t="s">
        <v>50</v>
      </c>
      <c r="AK1" s="221"/>
      <c r="AL1" s="221"/>
      <c r="AM1" s="222"/>
      <c r="AN1" s="226" t="s">
        <v>94</v>
      </c>
      <c r="AO1" s="227"/>
      <c r="AQ1" s="237" t="s">
        <v>49</v>
      </c>
      <c r="AR1" s="238"/>
      <c r="AS1" s="237" t="s">
        <v>50</v>
      </c>
      <c r="AT1" s="238"/>
    </row>
    <row r="2" spans="1:46" s="135" customFormat="1" ht="50.4" customHeight="1" x14ac:dyDescent="0.3">
      <c r="A2" s="233" t="s">
        <v>0</v>
      </c>
      <c r="B2" s="137"/>
      <c r="C2" s="137"/>
      <c r="D2" s="228" t="s">
        <v>52</v>
      </c>
      <c r="E2" s="228"/>
      <c r="F2" s="228" t="s">
        <v>39</v>
      </c>
      <c r="G2" s="228"/>
      <c r="H2" s="220" t="s">
        <v>101</v>
      </c>
      <c r="I2" s="222"/>
      <c r="J2" s="220" t="s">
        <v>102</v>
      </c>
      <c r="K2" s="222"/>
      <c r="L2" s="228" t="s">
        <v>52</v>
      </c>
      <c r="M2" s="228"/>
      <c r="N2" s="228" t="s">
        <v>39</v>
      </c>
      <c r="O2" s="228"/>
      <c r="P2" s="220" t="s">
        <v>101</v>
      </c>
      <c r="Q2" s="222"/>
      <c r="R2" s="220" t="s">
        <v>102</v>
      </c>
      <c r="S2" s="222"/>
      <c r="T2" s="220" t="s">
        <v>95</v>
      </c>
      <c r="U2" s="227"/>
      <c r="V2" s="220" t="s">
        <v>53</v>
      </c>
      <c r="W2" s="227"/>
      <c r="X2" s="228" t="s">
        <v>37</v>
      </c>
      <c r="Y2" s="223" t="s">
        <v>38</v>
      </c>
      <c r="Z2" s="223" t="s">
        <v>39</v>
      </c>
      <c r="AA2" s="223" t="s">
        <v>101</v>
      </c>
      <c r="AB2" s="223" t="s">
        <v>102</v>
      </c>
      <c r="AC2" s="223" t="s">
        <v>54</v>
      </c>
      <c r="AD2" s="223" t="s">
        <v>53</v>
      </c>
      <c r="AE2" s="223" t="s">
        <v>40</v>
      </c>
      <c r="AF2" s="228" t="s">
        <v>55</v>
      </c>
      <c r="AG2" s="228" t="s">
        <v>2</v>
      </c>
      <c r="AH2" s="223" t="s">
        <v>101</v>
      </c>
      <c r="AI2" s="223" t="s">
        <v>102</v>
      </c>
      <c r="AJ2" s="228" t="s">
        <v>55</v>
      </c>
      <c r="AK2" s="228" t="s">
        <v>2</v>
      </c>
      <c r="AL2" s="223" t="s">
        <v>101</v>
      </c>
      <c r="AM2" s="223" t="s">
        <v>102</v>
      </c>
      <c r="AN2" s="223" t="s">
        <v>96</v>
      </c>
      <c r="AO2" s="223" t="s">
        <v>97</v>
      </c>
      <c r="AQ2" s="239" t="s">
        <v>55</v>
      </c>
      <c r="AR2" s="239" t="s">
        <v>2</v>
      </c>
      <c r="AS2" s="239" t="s">
        <v>55</v>
      </c>
      <c r="AT2" s="239" t="s">
        <v>2</v>
      </c>
    </row>
    <row r="3" spans="1:46" s="135" customFormat="1" ht="50.4" customHeight="1" x14ac:dyDescent="0.3">
      <c r="A3" s="234"/>
      <c r="B3" s="138" t="s">
        <v>100</v>
      </c>
      <c r="C3" s="138"/>
      <c r="D3" s="136" t="s">
        <v>56</v>
      </c>
      <c r="E3" s="136" t="s">
        <v>57</v>
      </c>
      <c r="F3" s="136" t="s">
        <v>56</v>
      </c>
      <c r="G3" s="136" t="s">
        <v>57</v>
      </c>
      <c r="H3" s="136" t="s">
        <v>56</v>
      </c>
      <c r="I3" s="136" t="s">
        <v>57</v>
      </c>
      <c r="J3" s="136" t="s">
        <v>56</v>
      </c>
      <c r="K3" s="136" t="s">
        <v>57</v>
      </c>
      <c r="L3" s="136" t="s">
        <v>56</v>
      </c>
      <c r="M3" s="136" t="s">
        <v>57</v>
      </c>
      <c r="N3" s="136" t="s">
        <v>56</v>
      </c>
      <c r="O3" s="136" t="s">
        <v>57</v>
      </c>
      <c r="P3" s="136" t="s">
        <v>56</v>
      </c>
      <c r="Q3" s="136" t="s">
        <v>57</v>
      </c>
      <c r="R3" s="136" t="s">
        <v>56</v>
      </c>
      <c r="S3" s="136" t="s">
        <v>57</v>
      </c>
      <c r="T3" s="136" t="s">
        <v>56</v>
      </c>
      <c r="U3" s="136" t="s">
        <v>57</v>
      </c>
      <c r="V3" s="136" t="s">
        <v>56</v>
      </c>
      <c r="W3" s="136" t="s">
        <v>57</v>
      </c>
      <c r="X3" s="228"/>
      <c r="Y3" s="225"/>
      <c r="Z3" s="225"/>
      <c r="AA3" s="225"/>
      <c r="AB3" s="225"/>
      <c r="AC3" s="224"/>
      <c r="AD3" s="225"/>
      <c r="AE3" s="225"/>
      <c r="AF3" s="228"/>
      <c r="AG3" s="228"/>
      <c r="AH3" s="225"/>
      <c r="AI3" s="225"/>
      <c r="AJ3" s="228"/>
      <c r="AK3" s="228"/>
      <c r="AL3" s="225"/>
      <c r="AM3" s="225"/>
      <c r="AN3" s="229"/>
      <c r="AO3" s="229"/>
      <c r="AQ3" s="239"/>
      <c r="AR3" s="239"/>
      <c r="AS3" s="239"/>
      <c r="AT3" s="239"/>
    </row>
    <row r="4" spans="1:46" ht="17" customHeight="1" x14ac:dyDescent="0.35">
      <c r="A4" s="133" t="s">
        <v>3</v>
      </c>
      <c r="B4" s="143" t="s">
        <v>106</v>
      </c>
      <c r="C4" s="143"/>
      <c r="D4" s="140">
        <v>2486</v>
      </c>
      <c r="E4" s="140">
        <v>1828.33</v>
      </c>
      <c r="F4" s="140">
        <v>1550</v>
      </c>
      <c r="G4" s="140">
        <v>1359.5</v>
      </c>
      <c r="H4" s="140">
        <v>0</v>
      </c>
      <c r="I4" s="140">
        <v>0</v>
      </c>
      <c r="J4" s="140">
        <v>117.54</v>
      </c>
      <c r="K4" s="144">
        <v>85.5</v>
      </c>
      <c r="L4" s="142">
        <v>1488</v>
      </c>
      <c r="M4" s="140">
        <v>1156.25</v>
      </c>
      <c r="N4" s="140">
        <v>1116</v>
      </c>
      <c r="O4" s="140">
        <v>1055</v>
      </c>
      <c r="P4" s="140">
        <v>0</v>
      </c>
      <c r="Q4" s="140">
        <v>0</v>
      </c>
      <c r="R4" s="140">
        <v>84.63</v>
      </c>
      <c r="S4" s="140">
        <v>24</v>
      </c>
      <c r="T4" s="140">
        <v>0</v>
      </c>
      <c r="U4" s="140">
        <v>0</v>
      </c>
      <c r="V4" s="140">
        <v>0</v>
      </c>
      <c r="W4" s="140">
        <v>0</v>
      </c>
      <c r="X4" s="140">
        <v>803</v>
      </c>
      <c r="Y4" s="144">
        <f>IFERROR(SUM(E4+M4)/X4,)</f>
        <v>3.7167870485678702</v>
      </c>
      <c r="Z4" s="144">
        <f>IFERROR(SUM(G4+O4)/X4,0)</f>
        <v>3.006849315068493</v>
      </c>
      <c r="AA4" s="144">
        <f>IFERROR(SUM(I4+Q4)/X4,0)</f>
        <v>0</v>
      </c>
      <c r="AB4" s="144">
        <f>IFERROR(SUM(K4+S4)/X4,)</f>
        <v>0.13636363636363635</v>
      </c>
      <c r="AC4" s="144">
        <f>IFERROR(SUM(U4)/X4,0)</f>
        <v>0</v>
      </c>
      <c r="AD4" s="148">
        <f>IFERROR(SUM(W4)/X4,)</f>
        <v>0</v>
      </c>
      <c r="AE4" s="149">
        <f t="shared" ref="AE4:AE6" si="0">SUM(Y4:AD4)</f>
        <v>6.8599999999999994</v>
      </c>
      <c r="AF4" s="147">
        <f>IFERROR((E4)/D4,0)</f>
        <v>0.73545052292839896</v>
      </c>
      <c r="AG4" s="147">
        <f>IFERROR((G4/F4),0)</f>
        <v>0.87709677419354837</v>
      </c>
      <c r="AH4" s="147">
        <f>IFERROR((I4/H4),0)</f>
        <v>0</v>
      </c>
      <c r="AI4" s="147">
        <f>IFERROR((K4/J4),0)</f>
        <v>0.72741194486983152</v>
      </c>
      <c r="AJ4" s="147">
        <f>IFERROR((M4/L4),)</f>
        <v>0.77704973118279574</v>
      </c>
      <c r="AK4" s="147">
        <f>IFERROR((O4/N4),0)</f>
        <v>0.94534050179211471</v>
      </c>
      <c r="AL4" s="147">
        <f>IFERROR((P4/Q4),0)</f>
        <v>0</v>
      </c>
      <c r="AM4" s="147">
        <f>IFERROR((S4/R4),)</f>
        <v>0.28358738036157394</v>
      </c>
      <c r="AN4" s="147">
        <f>IFERROR((U4/T4),)</f>
        <v>0</v>
      </c>
      <c r="AO4" s="147">
        <f>IFERROR((W4/V4),0)</f>
        <v>0</v>
      </c>
      <c r="AQ4" s="150">
        <f>IFERROR(SUM(E4+I4)/(D4+H4),0)</f>
        <v>0.73545052292839896</v>
      </c>
      <c r="AR4" s="150">
        <f>IFERROR(SUM(G4+K4)/(F4+J4),0)</f>
        <v>0.86654592993271529</v>
      </c>
      <c r="AS4" s="150">
        <f>IFERROR(SUM(M4+Q4)/(L4+P4),0)</f>
        <v>0.77704973118279574</v>
      </c>
      <c r="AT4" s="150">
        <f>IFERROR(SUM(O4+S4)/(N4+R4),0)</f>
        <v>0.8986948518694351</v>
      </c>
    </row>
    <row r="5" spans="1:46" ht="17" customHeight="1" x14ac:dyDescent="0.35">
      <c r="A5" s="133" t="s">
        <v>4</v>
      </c>
      <c r="B5" s="143" t="s">
        <v>116</v>
      </c>
      <c r="C5" s="143"/>
      <c r="D5" s="141">
        <v>2289</v>
      </c>
      <c r="E5" s="141">
        <v>1583.58</v>
      </c>
      <c r="F5" s="141">
        <v>2107</v>
      </c>
      <c r="G5" s="141">
        <v>1628</v>
      </c>
      <c r="H5" s="140">
        <v>330.16</v>
      </c>
      <c r="I5" s="141">
        <v>285.5</v>
      </c>
      <c r="J5" s="140">
        <v>117.54</v>
      </c>
      <c r="K5" s="141">
        <v>0</v>
      </c>
      <c r="L5" s="142">
        <v>1860</v>
      </c>
      <c r="M5" s="142">
        <v>1441.25</v>
      </c>
      <c r="N5" s="142">
        <v>1860</v>
      </c>
      <c r="O5" s="142">
        <v>1319.67</v>
      </c>
      <c r="P5" s="142">
        <v>268.27999999999997</v>
      </c>
      <c r="Q5" s="142">
        <v>144</v>
      </c>
      <c r="R5" s="140">
        <v>84.63</v>
      </c>
      <c r="S5" s="142">
        <v>0</v>
      </c>
      <c r="T5" s="140">
        <v>0</v>
      </c>
      <c r="U5" s="142">
        <v>0</v>
      </c>
      <c r="V5" s="142">
        <v>0</v>
      </c>
      <c r="W5" s="142">
        <v>0</v>
      </c>
      <c r="X5" s="140">
        <v>873</v>
      </c>
      <c r="Y5" s="144">
        <f t="shared" ref="Y5:Y31" si="1">IFERROR(SUM(E5+M5)/X5,)</f>
        <v>3.4648682703321878</v>
      </c>
      <c r="Z5" s="144">
        <f t="shared" ref="Z5:Z31" si="2">IFERROR(SUM(G5+O5)/X5,0)</f>
        <v>3.3764833906071021</v>
      </c>
      <c r="AA5" s="144">
        <f t="shared" ref="AA5:AA31" si="3">IFERROR(SUM(I5+Q5)/X5,0)</f>
        <v>0.4919816723940435</v>
      </c>
      <c r="AB5" s="144">
        <f t="shared" ref="AB5:AB31" si="4">IFERROR(SUM(K5+S5)/X5,)</f>
        <v>0</v>
      </c>
      <c r="AC5" s="144">
        <f t="shared" ref="AC5:AC31" si="5">IFERROR(SUM(U5)/X5,0)</f>
        <v>0</v>
      </c>
      <c r="AD5" s="148">
        <f t="shared" ref="AD5:AD31" si="6">IFERROR(SUM(W5)/X5,)</f>
        <v>0</v>
      </c>
      <c r="AE5" s="149">
        <f t="shared" si="0"/>
        <v>7.3333333333333339</v>
      </c>
      <c r="AF5" s="147">
        <f t="shared" ref="AF5:AF31" si="7">IFERROR((E5)/D5,0)</f>
        <v>0.69182175622542597</v>
      </c>
      <c r="AG5" s="147">
        <f t="shared" ref="AG5:AG31" si="8">IFERROR((G5/F5),0)</f>
        <v>0.77266255339345036</v>
      </c>
      <c r="AH5" s="147">
        <f t="shared" ref="AH5:AH31" si="9">IFERROR((I5/H5),0)</f>
        <v>0.86473225102980367</v>
      </c>
      <c r="AI5" s="147">
        <f t="shared" ref="AI5:AI31" si="10">IFERROR((K5/J5),0)</f>
        <v>0</v>
      </c>
      <c r="AJ5" s="147">
        <f t="shared" ref="AJ5:AJ31" si="11">IFERROR((M5/L5),)</f>
        <v>0.7748655913978495</v>
      </c>
      <c r="AK5" s="147">
        <f t="shared" ref="AK5:AK31" si="12">IFERROR((O5/N5),0)</f>
        <v>0.70950000000000002</v>
      </c>
      <c r="AL5" s="147">
        <f t="shared" ref="AL5:AL31" si="13">IFERROR((P5/Q5),0)</f>
        <v>1.8630555555555555</v>
      </c>
      <c r="AM5" s="147">
        <f t="shared" ref="AM5:AM31" si="14">IFERROR((S5/R5),)</f>
        <v>0</v>
      </c>
      <c r="AN5" s="147">
        <f t="shared" ref="AN5:AN31" si="15">IFERROR((U5/T5),)</f>
        <v>0</v>
      </c>
      <c r="AO5" s="147">
        <f t="shared" ref="AO5:AO31" si="16">IFERROR((W5/V5),0)</f>
        <v>0</v>
      </c>
      <c r="AQ5" s="150">
        <f t="shared" ref="AQ5:AQ31" si="17">IFERROR(SUM(E5+I5)/(D5+H5),0)</f>
        <v>0.71361810656851821</v>
      </c>
      <c r="AR5" s="150">
        <f t="shared" ref="AR5:AR31" si="18">IFERROR(SUM(G5+K5)/(F5+J5),0)</f>
        <v>0.73183669432781606</v>
      </c>
      <c r="AS5" s="150">
        <f t="shared" ref="AS5:AS31" si="19">IFERROR(SUM(M5+Q5)/(L5+P5),0)</f>
        <v>0.74485030165203836</v>
      </c>
      <c r="AT5" s="150">
        <f t="shared" ref="AT5:AT31" si="20">IFERROR(SUM(O5+S5)/(N5+R5),0)</f>
        <v>0.67862266857962694</v>
      </c>
    </row>
    <row r="6" spans="1:46" ht="17" customHeight="1" x14ac:dyDescent="0.35">
      <c r="A6" s="133" t="s">
        <v>5</v>
      </c>
      <c r="B6" s="143" t="s">
        <v>107</v>
      </c>
      <c r="C6" s="143"/>
      <c r="D6" s="140">
        <v>2502</v>
      </c>
      <c r="E6" s="142">
        <v>1855.33</v>
      </c>
      <c r="F6" s="142">
        <v>1549.5</v>
      </c>
      <c r="G6" s="142">
        <v>1083.5</v>
      </c>
      <c r="H6" s="140">
        <v>44.74</v>
      </c>
      <c r="I6" s="142">
        <v>12</v>
      </c>
      <c r="J6" s="140">
        <v>0</v>
      </c>
      <c r="K6" s="142">
        <v>0</v>
      </c>
      <c r="L6" s="142">
        <v>1116</v>
      </c>
      <c r="M6" s="142">
        <v>1118</v>
      </c>
      <c r="N6" s="142">
        <v>1488</v>
      </c>
      <c r="O6" s="142">
        <v>1296</v>
      </c>
      <c r="P6" s="142">
        <v>19.96</v>
      </c>
      <c r="Q6" s="142">
        <v>0</v>
      </c>
      <c r="R6" s="142">
        <v>0</v>
      </c>
      <c r="S6" s="142">
        <v>0</v>
      </c>
      <c r="T6" s="140">
        <v>0</v>
      </c>
      <c r="U6" s="145">
        <v>0</v>
      </c>
      <c r="V6" s="142">
        <v>0</v>
      </c>
      <c r="W6" s="142">
        <v>0</v>
      </c>
      <c r="X6" s="140">
        <v>1028</v>
      </c>
      <c r="Y6" s="144">
        <f t="shared" si="1"/>
        <v>2.8923443579766537</v>
      </c>
      <c r="Z6" s="144">
        <f t="shared" si="2"/>
        <v>2.3146887159533076</v>
      </c>
      <c r="AA6" s="144">
        <f t="shared" si="3"/>
        <v>1.1673151750972763E-2</v>
      </c>
      <c r="AB6" s="144">
        <f t="shared" si="4"/>
        <v>0</v>
      </c>
      <c r="AC6" s="144">
        <f t="shared" si="5"/>
        <v>0</v>
      </c>
      <c r="AD6" s="148">
        <f t="shared" si="6"/>
        <v>0</v>
      </c>
      <c r="AE6" s="149">
        <f t="shared" si="0"/>
        <v>5.2187062256809345</v>
      </c>
      <c r="AF6" s="147">
        <f t="shared" si="7"/>
        <v>0.74153876898481208</v>
      </c>
      <c r="AG6" s="147">
        <f t="shared" si="8"/>
        <v>0.69925782510487255</v>
      </c>
      <c r="AH6" s="147">
        <f t="shared" si="9"/>
        <v>0.26821636119803305</v>
      </c>
      <c r="AI6" s="147">
        <f t="shared" si="10"/>
        <v>0</v>
      </c>
      <c r="AJ6" s="147">
        <f t="shared" si="11"/>
        <v>1.0017921146953406</v>
      </c>
      <c r="AK6" s="147">
        <f t="shared" si="12"/>
        <v>0.87096774193548387</v>
      </c>
      <c r="AL6" s="147">
        <f t="shared" si="13"/>
        <v>0</v>
      </c>
      <c r="AM6" s="147">
        <f t="shared" si="14"/>
        <v>0</v>
      </c>
      <c r="AN6" s="147">
        <f t="shared" si="15"/>
        <v>0</v>
      </c>
      <c r="AO6" s="147">
        <f t="shared" si="16"/>
        <v>0</v>
      </c>
      <c r="AQ6" s="150">
        <f t="shared" si="17"/>
        <v>0.73322365062786155</v>
      </c>
      <c r="AR6" s="150">
        <f t="shared" si="18"/>
        <v>0.69925782510487255</v>
      </c>
      <c r="AS6" s="150">
        <f t="shared" si="19"/>
        <v>0.98418958414028657</v>
      </c>
      <c r="AT6" s="150">
        <f t="shared" si="20"/>
        <v>0.87096774193548387</v>
      </c>
    </row>
    <row r="7" spans="1:46" ht="17" customHeight="1" x14ac:dyDescent="0.35">
      <c r="A7" s="133" t="s">
        <v>6</v>
      </c>
      <c r="B7" s="143" t="s">
        <v>117</v>
      </c>
      <c r="C7" s="143"/>
      <c r="D7" s="140">
        <v>2075.17</v>
      </c>
      <c r="E7" s="142">
        <v>1184.17</v>
      </c>
      <c r="F7" s="142">
        <v>1134</v>
      </c>
      <c r="G7" s="142">
        <v>893</v>
      </c>
      <c r="H7" s="140">
        <v>0</v>
      </c>
      <c r="I7" s="142">
        <v>12</v>
      </c>
      <c r="J7" s="140">
        <v>122.08</v>
      </c>
      <c r="K7" s="144">
        <v>0</v>
      </c>
      <c r="L7" s="142">
        <v>744</v>
      </c>
      <c r="M7" s="142">
        <v>744</v>
      </c>
      <c r="N7" s="142">
        <v>744</v>
      </c>
      <c r="O7" s="142">
        <v>732</v>
      </c>
      <c r="P7" s="142">
        <v>0</v>
      </c>
      <c r="Q7" s="142">
        <v>0</v>
      </c>
      <c r="R7" s="142">
        <v>80.09</v>
      </c>
      <c r="S7" s="142">
        <v>0</v>
      </c>
      <c r="T7" s="140">
        <v>0</v>
      </c>
      <c r="U7" s="142">
        <v>0</v>
      </c>
      <c r="V7" s="142">
        <v>0</v>
      </c>
      <c r="W7" s="142">
        <v>0</v>
      </c>
      <c r="X7" s="140">
        <v>641</v>
      </c>
      <c r="Y7" s="144">
        <f t="shared" si="1"/>
        <v>3.008065522620905</v>
      </c>
      <c r="Z7" s="144">
        <f t="shared" si="2"/>
        <v>2.5351014040561624</v>
      </c>
      <c r="AA7" s="144">
        <f t="shared" si="3"/>
        <v>1.8720748829953199E-2</v>
      </c>
      <c r="AB7" s="144">
        <f t="shared" si="4"/>
        <v>0</v>
      </c>
      <c r="AC7" s="144">
        <f t="shared" si="5"/>
        <v>0</v>
      </c>
      <c r="AD7" s="148">
        <f t="shared" si="6"/>
        <v>0</v>
      </c>
      <c r="AE7" s="149">
        <f t="shared" ref="AE7:AE20" si="21">SUM(Y7:AD7)</f>
        <v>5.5618876755070197</v>
      </c>
      <c r="AF7" s="147">
        <f t="shared" si="7"/>
        <v>0.57063758631822936</v>
      </c>
      <c r="AG7" s="147">
        <f t="shared" si="8"/>
        <v>0.78747795414462085</v>
      </c>
      <c r="AH7" s="147">
        <f t="shared" si="9"/>
        <v>0</v>
      </c>
      <c r="AI7" s="147">
        <f t="shared" si="10"/>
        <v>0</v>
      </c>
      <c r="AJ7" s="147">
        <f t="shared" si="11"/>
        <v>1</v>
      </c>
      <c r="AK7" s="147">
        <f t="shared" si="12"/>
        <v>0.9838709677419355</v>
      </c>
      <c r="AL7" s="147">
        <f t="shared" si="13"/>
        <v>0</v>
      </c>
      <c r="AM7" s="147">
        <f t="shared" si="14"/>
        <v>0</v>
      </c>
      <c r="AN7" s="147">
        <f t="shared" si="15"/>
        <v>0</v>
      </c>
      <c r="AO7" s="147">
        <f t="shared" si="16"/>
        <v>0</v>
      </c>
      <c r="AQ7" s="150">
        <f t="shared" si="17"/>
        <v>0.57642024508835421</v>
      </c>
      <c r="AR7" s="150">
        <f t="shared" si="18"/>
        <v>0.71094197821794791</v>
      </c>
      <c r="AS7" s="150">
        <f t="shared" si="19"/>
        <v>1</v>
      </c>
      <c r="AT7" s="150">
        <f t="shared" si="20"/>
        <v>0.88825249669332229</v>
      </c>
    </row>
    <row r="8" spans="1:46" ht="17" customHeight="1" x14ac:dyDescent="0.35">
      <c r="A8" s="133" t="s">
        <v>7</v>
      </c>
      <c r="B8" s="143" t="s">
        <v>117</v>
      </c>
      <c r="C8" s="143"/>
      <c r="D8" s="140">
        <v>1381</v>
      </c>
      <c r="E8" s="142">
        <v>945</v>
      </c>
      <c r="F8" s="142">
        <v>1566</v>
      </c>
      <c r="G8" s="142">
        <v>894</v>
      </c>
      <c r="H8" s="140">
        <v>0</v>
      </c>
      <c r="I8" s="142">
        <v>48</v>
      </c>
      <c r="J8" s="140">
        <v>137.77000000000001</v>
      </c>
      <c r="K8" s="142">
        <v>48</v>
      </c>
      <c r="L8" s="142">
        <v>744</v>
      </c>
      <c r="M8" s="142">
        <v>756</v>
      </c>
      <c r="N8" s="142">
        <v>732</v>
      </c>
      <c r="O8" s="142">
        <v>708</v>
      </c>
      <c r="P8" s="142">
        <v>0</v>
      </c>
      <c r="Q8" s="142">
        <v>0</v>
      </c>
      <c r="R8" s="142">
        <v>64.400000000000006</v>
      </c>
      <c r="S8" s="142">
        <v>0</v>
      </c>
      <c r="T8" s="140">
        <v>0</v>
      </c>
      <c r="U8" s="142">
        <v>0</v>
      </c>
      <c r="V8" s="142">
        <v>0</v>
      </c>
      <c r="W8" s="142">
        <v>0</v>
      </c>
      <c r="X8" s="140">
        <v>541</v>
      </c>
      <c r="Y8" s="144">
        <f t="shared" si="1"/>
        <v>3.1441774491682071</v>
      </c>
      <c r="Z8" s="144">
        <f t="shared" si="2"/>
        <v>2.9611829944547137</v>
      </c>
      <c r="AA8" s="144">
        <f t="shared" si="3"/>
        <v>8.8724584103512014E-2</v>
      </c>
      <c r="AB8" s="144">
        <f t="shared" si="4"/>
        <v>8.8724584103512014E-2</v>
      </c>
      <c r="AC8" s="144">
        <f t="shared" si="5"/>
        <v>0</v>
      </c>
      <c r="AD8" s="148">
        <f t="shared" si="6"/>
        <v>0</v>
      </c>
      <c r="AE8" s="149">
        <f t="shared" si="21"/>
        <v>6.2828096118299452</v>
      </c>
      <c r="AF8" s="147">
        <f t="shared" si="7"/>
        <v>0.68428674873280226</v>
      </c>
      <c r="AG8" s="147">
        <f t="shared" si="8"/>
        <v>0.57088122605363989</v>
      </c>
      <c r="AH8" s="147">
        <f t="shared" si="9"/>
        <v>0</v>
      </c>
      <c r="AI8" s="147">
        <f t="shared" si="10"/>
        <v>0.34840676489801842</v>
      </c>
      <c r="AJ8" s="147">
        <f t="shared" si="11"/>
        <v>1.0161290322580645</v>
      </c>
      <c r="AK8" s="147">
        <f t="shared" si="12"/>
        <v>0.96721311475409832</v>
      </c>
      <c r="AL8" s="147">
        <f t="shared" si="13"/>
        <v>0</v>
      </c>
      <c r="AM8" s="147">
        <f t="shared" si="14"/>
        <v>0</v>
      </c>
      <c r="AN8" s="147">
        <f t="shared" si="15"/>
        <v>0</v>
      </c>
      <c r="AO8" s="147">
        <f t="shared" si="16"/>
        <v>0</v>
      </c>
      <c r="AQ8" s="150">
        <f t="shared" si="17"/>
        <v>0.71904417089065897</v>
      </c>
      <c r="AR8" s="150">
        <f t="shared" si="18"/>
        <v>0.55289152878616243</v>
      </c>
      <c r="AS8" s="150">
        <f t="shared" si="19"/>
        <v>1.0161290322580645</v>
      </c>
      <c r="AT8" s="150">
        <f t="shared" si="20"/>
        <v>0.8890005022601708</v>
      </c>
    </row>
    <row r="9" spans="1:46" ht="17" customHeight="1" x14ac:dyDescent="0.35">
      <c r="A9" s="133" t="s">
        <v>8</v>
      </c>
      <c r="B9" s="143" t="s">
        <v>108</v>
      </c>
      <c r="C9" s="143"/>
      <c r="D9" s="140">
        <v>3292</v>
      </c>
      <c r="E9" s="142">
        <v>3230.08</v>
      </c>
      <c r="F9" s="142">
        <v>1345</v>
      </c>
      <c r="G9" s="142">
        <v>354.25</v>
      </c>
      <c r="H9" s="140">
        <v>0</v>
      </c>
      <c r="I9" s="142">
        <v>75</v>
      </c>
      <c r="J9" s="140">
        <v>390.51</v>
      </c>
      <c r="K9" s="144">
        <v>172.92</v>
      </c>
      <c r="L9" s="142">
        <v>2220</v>
      </c>
      <c r="M9" s="142">
        <v>2293.75</v>
      </c>
      <c r="N9" s="142">
        <v>744</v>
      </c>
      <c r="O9" s="142">
        <v>468</v>
      </c>
      <c r="P9" s="142">
        <v>0</v>
      </c>
      <c r="Q9" s="142">
        <v>0</v>
      </c>
      <c r="R9" s="142">
        <v>216.01</v>
      </c>
      <c r="S9" s="142">
        <v>0</v>
      </c>
      <c r="T9" s="140">
        <v>0</v>
      </c>
      <c r="U9" s="142">
        <v>0</v>
      </c>
      <c r="V9" s="142">
        <v>0</v>
      </c>
      <c r="W9" s="142">
        <v>0</v>
      </c>
      <c r="X9" s="140">
        <v>431</v>
      </c>
      <c r="Y9" s="144">
        <f t="shared" si="1"/>
        <v>12.81631090487239</v>
      </c>
      <c r="Z9" s="144">
        <f t="shared" si="2"/>
        <v>1.9077726218097448</v>
      </c>
      <c r="AA9" s="144">
        <f t="shared" si="3"/>
        <v>0.1740139211136891</v>
      </c>
      <c r="AB9" s="144">
        <f t="shared" si="4"/>
        <v>0.40120649651972157</v>
      </c>
      <c r="AC9" s="144">
        <f t="shared" si="5"/>
        <v>0</v>
      </c>
      <c r="AD9" s="148">
        <f t="shared" si="6"/>
        <v>0</v>
      </c>
      <c r="AE9" s="149">
        <f t="shared" si="21"/>
        <v>15.299303944315545</v>
      </c>
      <c r="AF9" s="147">
        <f t="shared" si="7"/>
        <v>0.98119076549210205</v>
      </c>
      <c r="AG9" s="147">
        <f t="shared" si="8"/>
        <v>0.26338289962825279</v>
      </c>
      <c r="AH9" s="147">
        <f t="shared" si="9"/>
        <v>0</v>
      </c>
      <c r="AI9" s="147">
        <f t="shared" si="10"/>
        <v>0.44280556195744025</v>
      </c>
      <c r="AJ9" s="147">
        <f t="shared" si="11"/>
        <v>1.0332207207207207</v>
      </c>
      <c r="AK9" s="147">
        <f t="shared" si="12"/>
        <v>0.62903225806451613</v>
      </c>
      <c r="AL9" s="147">
        <f t="shared" si="13"/>
        <v>0</v>
      </c>
      <c r="AM9" s="147">
        <f t="shared" si="14"/>
        <v>0</v>
      </c>
      <c r="AN9" s="147">
        <f t="shared" si="15"/>
        <v>0</v>
      </c>
      <c r="AO9" s="147">
        <f t="shared" si="16"/>
        <v>0</v>
      </c>
      <c r="AQ9" s="150">
        <f t="shared" si="17"/>
        <v>1.0039732685297691</v>
      </c>
      <c r="AR9" s="150">
        <f t="shared" si="18"/>
        <v>0.30375509216311053</v>
      </c>
      <c r="AS9" s="150">
        <f t="shared" si="19"/>
        <v>1.0332207207207207</v>
      </c>
      <c r="AT9" s="150">
        <f t="shared" si="20"/>
        <v>0.48749492192789656</v>
      </c>
    </row>
    <row r="10" spans="1:46" ht="17" customHeight="1" x14ac:dyDescent="0.35">
      <c r="A10" s="133" t="s">
        <v>9</v>
      </c>
      <c r="B10" s="143" t="s">
        <v>106</v>
      </c>
      <c r="C10" s="143"/>
      <c r="D10" s="140">
        <v>1951.5</v>
      </c>
      <c r="E10" s="142">
        <v>1658.5</v>
      </c>
      <c r="F10" s="142">
        <v>1676</v>
      </c>
      <c r="G10" s="142">
        <v>1151.67</v>
      </c>
      <c r="H10" s="140">
        <v>0</v>
      </c>
      <c r="I10" s="142">
        <v>0</v>
      </c>
      <c r="J10" s="140">
        <v>0</v>
      </c>
      <c r="K10" s="142">
        <v>0</v>
      </c>
      <c r="L10" s="142">
        <v>1116</v>
      </c>
      <c r="M10" s="142">
        <v>814.5</v>
      </c>
      <c r="N10" s="142">
        <v>1488</v>
      </c>
      <c r="O10" s="142">
        <v>1404</v>
      </c>
      <c r="P10" s="142">
        <v>0</v>
      </c>
      <c r="Q10" s="142">
        <v>0</v>
      </c>
      <c r="R10" s="142">
        <v>0</v>
      </c>
      <c r="S10" s="142">
        <v>0</v>
      </c>
      <c r="T10" s="140">
        <v>0</v>
      </c>
      <c r="U10" s="142">
        <v>0</v>
      </c>
      <c r="V10" s="142">
        <v>0</v>
      </c>
      <c r="W10" s="142">
        <v>0</v>
      </c>
      <c r="X10" s="140">
        <v>764</v>
      </c>
      <c r="Y10" s="144">
        <f t="shared" si="1"/>
        <v>3.2369109947643979</v>
      </c>
      <c r="Z10" s="144">
        <f t="shared" si="2"/>
        <v>3.3451178010471203</v>
      </c>
      <c r="AA10" s="144">
        <f t="shared" si="3"/>
        <v>0</v>
      </c>
      <c r="AB10" s="144">
        <f t="shared" si="4"/>
        <v>0</v>
      </c>
      <c r="AC10" s="144">
        <f t="shared" si="5"/>
        <v>0</v>
      </c>
      <c r="AD10" s="148">
        <f t="shared" si="6"/>
        <v>0</v>
      </c>
      <c r="AE10" s="149">
        <f t="shared" si="21"/>
        <v>6.5820287958115182</v>
      </c>
      <c r="AF10" s="147">
        <f t="shared" si="7"/>
        <v>0.84985908275685373</v>
      </c>
      <c r="AG10" s="147">
        <f t="shared" si="8"/>
        <v>0.68715393794749413</v>
      </c>
      <c r="AH10" s="147">
        <f t="shared" si="9"/>
        <v>0</v>
      </c>
      <c r="AI10" s="147">
        <f t="shared" si="10"/>
        <v>0</v>
      </c>
      <c r="AJ10" s="147">
        <f t="shared" si="11"/>
        <v>0.72983870967741937</v>
      </c>
      <c r="AK10" s="147">
        <f t="shared" si="12"/>
        <v>0.94354838709677424</v>
      </c>
      <c r="AL10" s="147">
        <f t="shared" si="13"/>
        <v>0</v>
      </c>
      <c r="AM10" s="147">
        <f t="shared" si="14"/>
        <v>0</v>
      </c>
      <c r="AN10" s="147">
        <f t="shared" si="15"/>
        <v>0</v>
      </c>
      <c r="AO10" s="147">
        <f t="shared" si="16"/>
        <v>0</v>
      </c>
      <c r="AQ10" s="150">
        <f t="shared" si="17"/>
        <v>0.84985908275685373</v>
      </c>
      <c r="AR10" s="150">
        <f t="shared" si="18"/>
        <v>0.68715393794749413</v>
      </c>
      <c r="AS10" s="150">
        <f t="shared" si="19"/>
        <v>0.72983870967741937</v>
      </c>
      <c r="AT10" s="150">
        <f t="shared" si="20"/>
        <v>0.94354838709677424</v>
      </c>
    </row>
    <row r="11" spans="1:46" ht="17" customHeight="1" x14ac:dyDescent="0.35">
      <c r="A11" s="133" t="s">
        <v>10</v>
      </c>
      <c r="B11" s="143" t="s">
        <v>116</v>
      </c>
      <c r="C11" s="143"/>
      <c r="D11" s="140">
        <v>1243</v>
      </c>
      <c r="E11" s="142">
        <v>992</v>
      </c>
      <c r="F11" s="142">
        <v>0</v>
      </c>
      <c r="G11" s="142">
        <v>54.5</v>
      </c>
      <c r="H11" s="140">
        <v>0</v>
      </c>
      <c r="I11" s="142">
        <v>0</v>
      </c>
      <c r="J11" s="140">
        <v>0</v>
      </c>
      <c r="K11" s="142">
        <v>0</v>
      </c>
      <c r="L11" s="142">
        <v>732</v>
      </c>
      <c r="M11" s="142">
        <v>746</v>
      </c>
      <c r="N11" s="142">
        <v>0</v>
      </c>
      <c r="O11" s="142">
        <v>108</v>
      </c>
      <c r="P11" s="142">
        <v>0</v>
      </c>
      <c r="Q11" s="142">
        <v>0</v>
      </c>
      <c r="R11" s="142">
        <v>0</v>
      </c>
      <c r="S11" s="142">
        <v>0</v>
      </c>
      <c r="T11" s="140">
        <v>0</v>
      </c>
      <c r="U11" s="142">
        <v>0</v>
      </c>
      <c r="V11" s="142">
        <v>0</v>
      </c>
      <c r="W11" s="142">
        <v>0</v>
      </c>
      <c r="X11" s="140">
        <v>218</v>
      </c>
      <c r="Y11" s="144">
        <f t="shared" si="1"/>
        <v>7.9724770642201834</v>
      </c>
      <c r="Z11" s="144">
        <f t="shared" si="2"/>
        <v>0.74541284403669728</v>
      </c>
      <c r="AA11" s="144">
        <f t="shared" si="3"/>
        <v>0</v>
      </c>
      <c r="AB11" s="144">
        <f t="shared" si="4"/>
        <v>0</v>
      </c>
      <c r="AC11" s="144">
        <f t="shared" si="5"/>
        <v>0</v>
      </c>
      <c r="AD11" s="148">
        <f t="shared" si="6"/>
        <v>0</v>
      </c>
      <c r="AE11" s="149">
        <f t="shared" si="21"/>
        <v>8.7178899082568808</v>
      </c>
      <c r="AF11" s="147">
        <f t="shared" si="7"/>
        <v>0.79806918744971844</v>
      </c>
      <c r="AG11" s="147">
        <f t="shared" si="8"/>
        <v>0</v>
      </c>
      <c r="AH11" s="147">
        <f t="shared" si="9"/>
        <v>0</v>
      </c>
      <c r="AI11" s="147">
        <f t="shared" si="10"/>
        <v>0</v>
      </c>
      <c r="AJ11" s="147">
        <f t="shared" si="11"/>
        <v>1.0191256830601092</v>
      </c>
      <c r="AK11" s="147">
        <f t="shared" si="12"/>
        <v>0</v>
      </c>
      <c r="AL11" s="147">
        <f t="shared" si="13"/>
        <v>0</v>
      </c>
      <c r="AM11" s="147">
        <f t="shared" si="14"/>
        <v>0</v>
      </c>
      <c r="AN11" s="147">
        <f t="shared" si="15"/>
        <v>0</v>
      </c>
      <c r="AO11" s="147">
        <f t="shared" si="16"/>
        <v>0</v>
      </c>
      <c r="AQ11" s="150">
        <f t="shared" si="17"/>
        <v>0.79806918744971844</v>
      </c>
      <c r="AR11" s="150">
        <f t="shared" si="18"/>
        <v>0</v>
      </c>
      <c r="AS11" s="150">
        <f t="shared" si="19"/>
        <v>1.0191256830601092</v>
      </c>
      <c r="AT11" s="150">
        <f t="shared" si="20"/>
        <v>0</v>
      </c>
    </row>
    <row r="12" spans="1:46" ht="17" customHeight="1" x14ac:dyDescent="0.35">
      <c r="A12" s="133" t="s">
        <v>43</v>
      </c>
      <c r="B12" s="143" t="s">
        <v>109</v>
      </c>
      <c r="C12" s="143"/>
      <c r="D12" s="140">
        <v>1795.5</v>
      </c>
      <c r="E12" s="142">
        <v>1687.08</v>
      </c>
      <c r="F12" s="142">
        <v>1977.5</v>
      </c>
      <c r="G12" s="142">
        <v>1682.5</v>
      </c>
      <c r="H12" s="140">
        <v>0</v>
      </c>
      <c r="I12" s="142">
        <v>13</v>
      </c>
      <c r="J12" s="140">
        <v>258.48</v>
      </c>
      <c r="K12" s="144">
        <v>79.5</v>
      </c>
      <c r="L12" s="142">
        <v>1116</v>
      </c>
      <c r="M12" s="142">
        <v>1158</v>
      </c>
      <c r="N12" s="142">
        <v>1116</v>
      </c>
      <c r="O12" s="142">
        <v>1281.08</v>
      </c>
      <c r="P12" s="142">
        <v>0</v>
      </c>
      <c r="Q12" s="142">
        <v>0</v>
      </c>
      <c r="R12" s="142">
        <v>145.87</v>
      </c>
      <c r="S12" s="142">
        <v>0</v>
      </c>
      <c r="T12" s="140">
        <v>128.57</v>
      </c>
      <c r="U12" s="142">
        <v>150</v>
      </c>
      <c r="V12" s="142">
        <v>0</v>
      </c>
      <c r="W12" s="142">
        <v>0</v>
      </c>
      <c r="X12" s="140">
        <v>822</v>
      </c>
      <c r="Y12" s="144">
        <f t="shared" si="1"/>
        <v>3.4611678832116786</v>
      </c>
      <c r="Z12" s="144">
        <f t="shared" si="2"/>
        <v>3.6053284671532846</v>
      </c>
      <c r="AA12" s="144">
        <f t="shared" si="3"/>
        <v>1.5815085158150853E-2</v>
      </c>
      <c r="AB12" s="144">
        <f t="shared" si="4"/>
        <v>9.6715328467153291E-2</v>
      </c>
      <c r="AC12" s="144">
        <f t="shared" si="5"/>
        <v>0.18248175182481752</v>
      </c>
      <c r="AD12" s="148">
        <f t="shared" si="6"/>
        <v>0</v>
      </c>
      <c r="AE12" s="149">
        <f t="shared" si="21"/>
        <v>7.3615085158150846</v>
      </c>
      <c r="AF12" s="147">
        <f t="shared" si="7"/>
        <v>0.93961570593149535</v>
      </c>
      <c r="AG12" s="147">
        <f t="shared" si="8"/>
        <v>0.8508217446270544</v>
      </c>
      <c r="AH12" s="147">
        <f t="shared" si="9"/>
        <v>0</v>
      </c>
      <c r="AI12" s="147">
        <f t="shared" si="10"/>
        <v>0.30756731662024139</v>
      </c>
      <c r="AJ12" s="147">
        <f t="shared" si="11"/>
        <v>1.0376344086021505</v>
      </c>
      <c r="AK12" s="147">
        <f t="shared" si="12"/>
        <v>1.147921146953405</v>
      </c>
      <c r="AL12" s="147">
        <f t="shared" si="13"/>
        <v>0</v>
      </c>
      <c r="AM12" s="147">
        <f t="shared" si="14"/>
        <v>0</v>
      </c>
      <c r="AN12" s="147">
        <f t="shared" si="15"/>
        <v>1.1666796297736641</v>
      </c>
      <c r="AO12" s="147">
        <f t="shared" si="16"/>
        <v>0</v>
      </c>
      <c r="AQ12" s="150">
        <f t="shared" si="17"/>
        <v>0.94685602896129206</v>
      </c>
      <c r="AR12" s="150">
        <f t="shared" si="18"/>
        <v>0.78802135976171517</v>
      </c>
      <c r="AS12" s="150">
        <f t="shared" si="19"/>
        <v>1.0376344086021505</v>
      </c>
      <c r="AT12" s="150">
        <f t="shared" si="20"/>
        <v>1.0152234382305627</v>
      </c>
    </row>
    <row r="13" spans="1:46" ht="17" customHeight="1" x14ac:dyDescent="0.35">
      <c r="A13" s="133" t="s">
        <v>11</v>
      </c>
      <c r="B13" s="143" t="s">
        <v>117</v>
      </c>
      <c r="C13" s="143"/>
      <c r="D13" s="140">
        <v>1584</v>
      </c>
      <c r="E13" s="142">
        <v>1272.75</v>
      </c>
      <c r="F13" s="142">
        <v>1677</v>
      </c>
      <c r="G13" s="142">
        <v>1177.5</v>
      </c>
      <c r="H13" s="140">
        <v>0</v>
      </c>
      <c r="I13" s="142">
        <v>54</v>
      </c>
      <c r="J13" s="140">
        <v>242.78</v>
      </c>
      <c r="K13" s="144">
        <v>150</v>
      </c>
      <c r="L13" s="142">
        <v>1116</v>
      </c>
      <c r="M13" s="142">
        <v>1114.33</v>
      </c>
      <c r="N13" s="142">
        <v>1116</v>
      </c>
      <c r="O13" s="142">
        <v>1139.5</v>
      </c>
      <c r="P13" s="142">
        <v>0</v>
      </c>
      <c r="Q13" s="142">
        <v>0</v>
      </c>
      <c r="R13" s="142">
        <v>161.57</v>
      </c>
      <c r="S13" s="142">
        <v>0</v>
      </c>
      <c r="T13" s="140">
        <v>0</v>
      </c>
      <c r="U13" s="142">
        <v>0</v>
      </c>
      <c r="V13" s="142">
        <v>0</v>
      </c>
      <c r="W13" s="142">
        <v>0</v>
      </c>
      <c r="X13" s="140">
        <v>760</v>
      </c>
      <c r="Y13" s="144">
        <f t="shared" si="1"/>
        <v>3.140894736842105</v>
      </c>
      <c r="Z13" s="144">
        <f t="shared" si="2"/>
        <v>3.0486842105263157</v>
      </c>
      <c r="AA13" s="144">
        <f t="shared" si="3"/>
        <v>7.1052631578947367E-2</v>
      </c>
      <c r="AB13" s="144">
        <f t="shared" si="4"/>
        <v>0.19736842105263158</v>
      </c>
      <c r="AC13" s="144">
        <f t="shared" si="5"/>
        <v>0</v>
      </c>
      <c r="AD13" s="148">
        <f t="shared" si="6"/>
        <v>0</v>
      </c>
      <c r="AE13" s="149">
        <f t="shared" si="21"/>
        <v>6.4580000000000002</v>
      </c>
      <c r="AF13" s="147">
        <f t="shared" si="7"/>
        <v>0.80350378787878785</v>
      </c>
      <c r="AG13" s="147">
        <f t="shared" si="8"/>
        <v>0.70214669051878353</v>
      </c>
      <c r="AH13" s="147">
        <f t="shared" si="9"/>
        <v>0</v>
      </c>
      <c r="AI13" s="147">
        <f t="shared" si="10"/>
        <v>0.6178433149353324</v>
      </c>
      <c r="AJ13" s="147">
        <f t="shared" si="11"/>
        <v>0.99850358422939056</v>
      </c>
      <c r="AK13" s="147">
        <f t="shared" si="12"/>
        <v>1.0210573476702509</v>
      </c>
      <c r="AL13" s="147">
        <f t="shared" si="13"/>
        <v>0</v>
      </c>
      <c r="AM13" s="147">
        <f t="shared" si="14"/>
        <v>0</v>
      </c>
      <c r="AN13" s="147">
        <f t="shared" si="15"/>
        <v>0</v>
      </c>
      <c r="AO13" s="147">
        <f t="shared" si="16"/>
        <v>0</v>
      </c>
      <c r="AQ13" s="150">
        <f t="shared" si="17"/>
        <v>0.83759469696969702</v>
      </c>
      <c r="AR13" s="150">
        <f t="shared" si="18"/>
        <v>0.69148548271156074</v>
      </c>
      <c r="AS13" s="150">
        <f t="shared" si="19"/>
        <v>0.99850358422939056</v>
      </c>
      <c r="AT13" s="150">
        <f t="shared" si="20"/>
        <v>0.89192764388644075</v>
      </c>
    </row>
    <row r="14" spans="1:46" ht="17" customHeight="1" x14ac:dyDescent="0.35">
      <c r="A14" s="133" t="s">
        <v>12</v>
      </c>
      <c r="B14" s="143" t="s">
        <v>110</v>
      </c>
      <c r="C14" s="143"/>
      <c r="D14" s="140">
        <v>1604.5</v>
      </c>
      <c r="E14" s="142">
        <v>1088.67</v>
      </c>
      <c r="F14" s="142">
        <v>976.5</v>
      </c>
      <c r="G14" s="142">
        <v>1008.5</v>
      </c>
      <c r="H14" s="140">
        <v>104.9</v>
      </c>
      <c r="I14" s="142">
        <v>0</v>
      </c>
      <c r="J14" s="140">
        <v>0</v>
      </c>
      <c r="K14" s="142">
        <v>0</v>
      </c>
      <c r="L14" s="142">
        <v>1488</v>
      </c>
      <c r="M14" s="142">
        <v>1117</v>
      </c>
      <c r="N14" s="142">
        <v>744</v>
      </c>
      <c r="O14" s="142">
        <v>1065.5</v>
      </c>
      <c r="P14" s="142">
        <v>97.28</v>
      </c>
      <c r="Q14" s="142">
        <v>0</v>
      </c>
      <c r="R14" s="142">
        <v>0</v>
      </c>
      <c r="S14" s="142">
        <v>0</v>
      </c>
      <c r="T14" s="140">
        <v>0</v>
      </c>
      <c r="U14" s="142">
        <v>0</v>
      </c>
      <c r="V14" s="142">
        <v>0</v>
      </c>
      <c r="W14" s="142">
        <v>0</v>
      </c>
      <c r="X14" s="140">
        <v>514</v>
      </c>
      <c r="Y14" s="144">
        <f t="shared" si="1"/>
        <v>4.2911867704280153</v>
      </c>
      <c r="Z14" s="144">
        <f t="shared" si="2"/>
        <v>4.0350194552529182</v>
      </c>
      <c r="AA14" s="144">
        <f t="shared" si="3"/>
        <v>0</v>
      </c>
      <c r="AB14" s="144">
        <f t="shared" si="4"/>
        <v>0</v>
      </c>
      <c r="AC14" s="144">
        <f t="shared" si="5"/>
        <v>0</v>
      </c>
      <c r="AD14" s="148">
        <f t="shared" si="6"/>
        <v>0</v>
      </c>
      <c r="AE14" s="149">
        <f t="shared" si="21"/>
        <v>8.3262062256809344</v>
      </c>
      <c r="AF14" s="147">
        <f t="shared" si="7"/>
        <v>0.67851043938921785</v>
      </c>
      <c r="AG14" s="147">
        <f t="shared" si="8"/>
        <v>1.0327700972862264</v>
      </c>
      <c r="AH14" s="147">
        <f t="shared" si="9"/>
        <v>0</v>
      </c>
      <c r="AI14" s="147">
        <f t="shared" si="10"/>
        <v>0</v>
      </c>
      <c r="AJ14" s="147">
        <f t="shared" si="11"/>
        <v>0.75067204301075274</v>
      </c>
      <c r="AK14" s="147">
        <f t="shared" si="12"/>
        <v>1.4321236559139785</v>
      </c>
      <c r="AL14" s="147">
        <f t="shared" si="13"/>
        <v>0</v>
      </c>
      <c r="AM14" s="147">
        <f t="shared" si="14"/>
        <v>0</v>
      </c>
      <c r="AN14" s="147">
        <f t="shared" si="15"/>
        <v>0</v>
      </c>
      <c r="AO14" s="147">
        <f t="shared" si="16"/>
        <v>0</v>
      </c>
      <c r="AQ14" s="150">
        <f t="shared" si="17"/>
        <v>0.63687258687258685</v>
      </c>
      <c r="AR14" s="150">
        <f t="shared" si="18"/>
        <v>1.0327700972862264</v>
      </c>
      <c r="AS14" s="150">
        <f t="shared" si="19"/>
        <v>0.70460738796931777</v>
      </c>
      <c r="AT14" s="150">
        <f t="shared" si="20"/>
        <v>1.4321236559139785</v>
      </c>
    </row>
    <row r="15" spans="1:46" ht="17" customHeight="1" x14ac:dyDescent="0.35">
      <c r="A15" s="133" t="s">
        <v>13</v>
      </c>
      <c r="B15" s="143" t="s">
        <v>111</v>
      </c>
      <c r="C15" s="143"/>
      <c r="D15" s="140">
        <v>7046</v>
      </c>
      <c r="E15" s="142">
        <v>5195.5</v>
      </c>
      <c r="F15" s="142">
        <v>1120.9000000000001</v>
      </c>
      <c r="G15" s="142">
        <v>662</v>
      </c>
      <c r="H15" s="140">
        <v>0</v>
      </c>
      <c r="I15" s="142">
        <v>0</v>
      </c>
      <c r="J15" s="140">
        <v>0</v>
      </c>
      <c r="K15" s="142">
        <v>0</v>
      </c>
      <c r="L15" s="142">
        <v>5208</v>
      </c>
      <c r="M15" s="142">
        <v>5361.25</v>
      </c>
      <c r="N15" s="142">
        <v>1116</v>
      </c>
      <c r="O15" s="142">
        <v>538</v>
      </c>
      <c r="P15" s="142">
        <v>0</v>
      </c>
      <c r="Q15" s="142">
        <v>0</v>
      </c>
      <c r="R15" s="142">
        <v>0</v>
      </c>
      <c r="S15" s="142">
        <v>0</v>
      </c>
      <c r="T15" s="140">
        <v>0</v>
      </c>
      <c r="U15" s="142">
        <v>0</v>
      </c>
      <c r="V15" s="142">
        <v>0</v>
      </c>
      <c r="W15" s="142">
        <v>0</v>
      </c>
      <c r="X15" s="140">
        <v>435</v>
      </c>
      <c r="Y15" s="144">
        <f t="shared" si="1"/>
        <v>24.268390804597701</v>
      </c>
      <c r="Z15" s="144">
        <f t="shared" si="2"/>
        <v>2.7586206896551726</v>
      </c>
      <c r="AA15" s="144">
        <f t="shared" si="3"/>
        <v>0</v>
      </c>
      <c r="AB15" s="144">
        <f t="shared" si="4"/>
        <v>0</v>
      </c>
      <c r="AC15" s="144">
        <f t="shared" si="5"/>
        <v>0</v>
      </c>
      <c r="AD15" s="148">
        <f t="shared" si="6"/>
        <v>0</v>
      </c>
      <c r="AE15" s="149">
        <f t="shared" si="21"/>
        <v>27.027011494252875</v>
      </c>
      <c r="AF15" s="147">
        <f t="shared" si="7"/>
        <v>0.73736871984104457</v>
      </c>
      <c r="AG15" s="147">
        <f t="shared" si="8"/>
        <v>0.59059684182353456</v>
      </c>
      <c r="AH15" s="147">
        <f t="shared" si="9"/>
        <v>0</v>
      </c>
      <c r="AI15" s="147">
        <f t="shared" si="10"/>
        <v>0</v>
      </c>
      <c r="AJ15" s="147">
        <f t="shared" si="11"/>
        <v>1.0294258832565284</v>
      </c>
      <c r="AK15" s="147">
        <f t="shared" si="12"/>
        <v>0.48207885304659498</v>
      </c>
      <c r="AL15" s="147">
        <f t="shared" si="13"/>
        <v>0</v>
      </c>
      <c r="AM15" s="147">
        <f t="shared" si="14"/>
        <v>0</v>
      </c>
      <c r="AN15" s="147">
        <f t="shared" si="15"/>
        <v>0</v>
      </c>
      <c r="AO15" s="147">
        <f t="shared" si="16"/>
        <v>0</v>
      </c>
      <c r="AQ15" s="150">
        <f t="shared" si="17"/>
        <v>0.73736871984104457</v>
      </c>
      <c r="AR15" s="150">
        <f t="shared" si="18"/>
        <v>0.59059684182353456</v>
      </c>
      <c r="AS15" s="150">
        <f t="shared" si="19"/>
        <v>1.0294258832565284</v>
      </c>
      <c r="AT15" s="150">
        <f t="shared" si="20"/>
        <v>0.48207885304659498</v>
      </c>
    </row>
    <row r="16" spans="1:46" ht="17" customHeight="1" x14ac:dyDescent="0.35">
      <c r="A16" s="133" t="s">
        <v>115</v>
      </c>
      <c r="B16" s="143" t="s">
        <v>120</v>
      </c>
      <c r="C16" s="143"/>
      <c r="D16" s="140">
        <v>6489.5</v>
      </c>
      <c r="E16" s="142">
        <v>5255</v>
      </c>
      <c r="F16" s="142">
        <v>5126.5</v>
      </c>
      <c r="G16" s="142">
        <v>3652.75</v>
      </c>
      <c r="H16" s="140">
        <v>0</v>
      </c>
      <c r="I16" s="142">
        <v>0</v>
      </c>
      <c r="J16" s="140">
        <v>0</v>
      </c>
      <c r="K16" s="142">
        <v>0</v>
      </c>
      <c r="L16" s="142">
        <v>4827.5200000000004</v>
      </c>
      <c r="M16" s="142">
        <v>3695.02</v>
      </c>
      <c r="N16" s="142">
        <v>1110.5</v>
      </c>
      <c r="O16" s="142">
        <v>904.5</v>
      </c>
      <c r="P16" s="142">
        <v>0</v>
      </c>
      <c r="Q16" s="142">
        <v>0</v>
      </c>
      <c r="R16" s="142">
        <v>0</v>
      </c>
      <c r="S16" s="142">
        <v>0</v>
      </c>
      <c r="T16" s="140">
        <v>0</v>
      </c>
      <c r="U16" s="142">
        <v>0</v>
      </c>
      <c r="V16" s="142">
        <v>0</v>
      </c>
      <c r="W16" s="142">
        <v>0</v>
      </c>
      <c r="X16" s="140">
        <v>691</v>
      </c>
      <c r="Y16" s="144">
        <f t="shared" si="1"/>
        <v>12.952272069464545</v>
      </c>
      <c r="Z16" s="144">
        <f t="shared" si="2"/>
        <v>6.595151953690304</v>
      </c>
      <c r="AA16" s="144">
        <f t="shared" si="3"/>
        <v>0</v>
      </c>
      <c r="AB16" s="144">
        <f t="shared" si="4"/>
        <v>0</v>
      </c>
      <c r="AC16" s="144">
        <f t="shared" si="5"/>
        <v>0</v>
      </c>
      <c r="AD16" s="148">
        <f t="shared" si="6"/>
        <v>0</v>
      </c>
      <c r="AE16" s="149">
        <f t="shared" si="21"/>
        <v>19.54742402315485</v>
      </c>
      <c r="AF16" s="147">
        <f t="shared" si="7"/>
        <v>0.80976962786038986</v>
      </c>
      <c r="AG16" s="147">
        <f t="shared" si="8"/>
        <v>0.71252316395201409</v>
      </c>
      <c r="AH16" s="147">
        <f t="shared" si="9"/>
        <v>0</v>
      </c>
      <c r="AI16" s="147">
        <f t="shared" si="10"/>
        <v>0</v>
      </c>
      <c r="AJ16" s="147">
        <f t="shared" si="11"/>
        <v>0.76540749701710187</v>
      </c>
      <c r="AK16" s="147">
        <f t="shared" si="12"/>
        <v>0.81449797388563705</v>
      </c>
      <c r="AL16" s="147">
        <f t="shared" si="13"/>
        <v>0</v>
      </c>
      <c r="AM16" s="147">
        <f t="shared" si="14"/>
        <v>0</v>
      </c>
      <c r="AN16" s="147">
        <f t="shared" si="15"/>
        <v>0</v>
      </c>
      <c r="AO16" s="147">
        <f t="shared" si="16"/>
        <v>0</v>
      </c>
      <c r="AQ16" s="150">
        <f t="shared" si="17"/>
        <v>0.80976962786038986</v>
      </c>
      <c r="AR16" s="150">
        <f t="shared" si="18"/>
        <v>0.71252316395201409</v>
      </c>
      <c r="AS16" s="150">
        <f t="shared" si="19"/>
        <v>0.76540749701710187</v>
      </c>
      <c r="AT16" s="150">
        <f t="shared" si="20"/>
        <v>0.81449797388563705</v>
      </c>
    </row>
    <row r="17" spans="1:46" ht="17" customHeight="1" x14ac:dyDescent="0.35">
      <c r="A17" s="133" t="s">
        <v>14</v>
      </c>
      <c r="B17" s="143" t="s">
        <v>117</v>
      </c>
      <c r="C17" s="143"/>
      <c r="D17" s="140">
        <v>3660.75</v>
      </c>
      <c r="E17" s="142">
        <v>2500.92</v>
      </c>
      <c r="F17" s="142">
        <v>2053.5</v>
      </c>
      <c r="G17" s="142">
        <v>1257.75</v>
      </c>
      <c r="H17" s="140">
        <v>165.51</v>
      </c>
      <c r="I17" s="142">
        <v>197</v>
      </c>
      <c r="J17" s="140">
        <v>112.67</v>
      </c>
      <c r="K17" s="144">
        <v>36</v>
      </c>
      <c r="L17" s="142">
        <v>2599.5</v>
      </c>
      <c r="M17" s="142">
        <v>2389.75</v>
      </c>
      <c r="N17" s="146">
        <v>1484</v>
      </c>
      <c r="O17" s="142">
        <v>1044.5</v>
      </c>
      <c r="P17" s="142">
        <v>117.53</v>
      </c>
      <c r="Q17" s="142">
        <v>0</v>
      </c>
      <c r="R17" s="142">
        <v>81.42</v>
      </c>
      <c r="S17" s="142">
        <v>0</v>
      </c>
      <c r="T17" s="140">
        <v>0</v>
      </c>
      <c r="U17" s="142">
        <v>0</v>
      </c>
      <c r="V17" s="142">
        <v>0</v>
      </c>
      <c r="W17" s="142">
        <v>0</v>
      </c>
      <c r="X17" s="140">
        <v>686</v>
      </c>
      <c r="Y17" s="144">
        <f t="shared" si="1"/>
        <v>7.1292565597667643</v>
      </c>
      <c r="Z17" s="144">
        <f t="shared" si="2"/>
        <v>3.3560495626822155</v>
      </c>
      <c r="AA17" s="144">
        <f t="shared" si="3"/>
        <v>0.28717201166180756</v>
      </c>
      <c r="AB17" s="144">
        <f t="shared" si="4"/>
        <v>5.2478134110787174E-2</v>
      </c>
      <c r="AC17" s="144">
        <f t="shared" si="5"/>
        <v>0</v>
      </c>
      <c r="AD17" s="148">
        <f t="shared" si="6"/>
        <v>0</v>
      </c>
      <c r="AE17" s="149">
        <f t="shared" si="21"/>
        <v>10.824956268221575</v>
      </c>
      <c r="AF17" s="147">
        <f t="shared" si="7"/>
        <v>0.68317148125384142</v>
      </c>
      <c r="AG17" s="147">
        <f t="shared" si="8"/>
        <v>0.61249086924762597</v>
      </c>
      <c r="AH17" s="147">
        <f t="shared" si="9"/>
        <v>1.1902604072261496</v>
      </c>
      <c r="AI17" s="147">
        <f t="shared" si="10"/>
        <v>0.31951717404810509</v>
      </c>
      <c r="AJ17" s="147">
        <f t="shared" si="11"/>
        <v>0.91931140603962302</v>
      </c>
      <c r="AK17" s="147">
        <f t="shared" si="12"/>
        <v>0.70384097035040427</v>
      </c>
      <c r="AL17" s="147">
        <f t="shared" si="13"/>
        <v>0</v>
      </c>
      <c r="AM17" s="147">
        <f t="shared" si="14"/>
        <v>0</v>
      </c>
      <c r="AN17" s="147">
        <f t="shared" si="15"/>
        <v>0</v>
      </c>
      <c r="AO17" s="147">
        <f t="shared" si="16"/>
        <v>0</v>
      </c>
      <c r="AQ17" s="150">
        <f t="shared" si="17"/>
        <v>0.70510629178362161</v>
      </c>
      <c r="AR17" s="150">
        <f t="shared" si="18"/>
        <v>0.59725229321798379</v>
      </c>
      <c r="AS17" s="150">
        <f t="shared" si="19"/>
        <v>0.87954494429579355</v>
      </c>
      <c r="AT17" s="150">
        <f t="shared" si="20"/>
        <v>0.66723307482975813</v>
      </c>
    </row>
    <row r="18" spans="1:46" ht="17" customHeight="1" x14ac:dyDescent="0.35">
      <c r="A18" s="133" t="s">
        <v>15</v>
      </c>
      <c r="B18" s="143" t="s">
        <v>117</v>
      </c>
      <c r="C18" s="143"/>
      <c r="D18" s="140">
        <v>1209.5</v>
      </c>
      <c r="E18" s="142">
        <v>839</v>
      </c>
      <c r="F18" s="142">
        <v>754</v>
      </c>
      <c r="G18" s="142">
        <v>707</v>
      </c>
      <c r="H18" s="140">
        <v>60.08</v>
      </c>
      <c r="I18" s="142">
        <v>36</v>
      </c>
      <c r="J18" s="140">
        <v>101.76</v>
      </c>
      <c r="K18" s="144">
        <v>36</v>
      </c>
      <c r="L18" s="142">
        <v>744</v>
      </c>
      <c r="M18" s="142">
        <v>756</v>
      </c>
      <c r="N18" s="142">
        <v>744</v>
      </c>
      <c r="O18" s="142">
        <v>840.5</v>
      </c>
      <c r="P18" s="142">
        <v>36.96</v>
      </c>
      <c r="Q18" s="142">
        <v>0</v>
      </c>
      <c r="R18" s="142">
        <v>100.41</v>
      </c>
      <c r="S18" s="142">
        <v>0</v>
      </c>
      <c r="T18" s="140">
        <v>0</v>
      </c>
      <c r="U18" s="142">
        <v>0</v>
      </c>
      <c r="V18" s="142">
        <v>0</v>
      </c>
      <c r="W18" s="142">
        <v>0</v>
      </c>
      <c r="X18" s="140">
        <v>496</v>
      </c>
      <c r="Y18" s="144">
        <f t="shared" si="1"/>
        <v>3.215725806451613</v>
      </c>
      <c r="Z18" s="144">
        <f t="shared" si="2"/>
        <v>3.119959677419355</v>
      </c>
      <c r="AA18" s="144">
        <f t="shared" si="3"/>
        <v>7.2580645161290328E-2</v>
      </c>
      <c r="AB18" s="144">
        <f t="shared" si="4"/>
        <v>7.2580645161290328E-2</v>
      </c>
      <c r="AC18" s="144">
        <f t="shared" si="5"/>
        <v>0</v>
      </c>
      <c r="AD18" s="148">
        <f t="shared" si="6"/>
        <v>0</v>
      </c>
      <c r="AE18" s="149">
        <f t="shared" si="21"/>
        <v>6.480846774193548</v>
      </c>
      <c r="AF18" s="147">
        <f t="shared" si="7"/>
        <v>0.69367507234394377</v>
      </c>
      <c r="AG18" s="147">
        <f t="shared" si="8"/>
        <v>0.93766578249336874</v>
      </c>
      <c r="AH18" s="147">
        <f t="shared" si="9"/>
        <v>0.5992010652463382</v>
      </c>
      <c r="AI18" s="147">
        <f t="shared" si="10"/>
        <v>0.35377358490566035</v>
      </c>
      <c r="AJ18" s="147">
        <f t="shared" si="11"/>
        <v>1.0161290322580645</v>
      </c>
      <c r="AK18" s="147">
        <f t="shared" si="12"/>
        <v>1.1297043010752688</v>
      </c>
      <c r="AL18" s="147">
        <f t="shared" si="13"/>
        <v>0</v>
      </c>
      <c r="AM18" s="147">
        <f t="shared" si="14"/>
        <v>0</v>
      </c>
      <c r="AN18" s="147">
        <f t="shared" si="15"/>
        <v>0</v>
      </c>
      <c r="AO18" s="147">
        <f t="shared" si="16"/>
        <v>0</v>
      </c>
      <c r="AQ18" s="150">
        <f t="shared" si="17"/>
        <v>0.6892043037855039</v>
      </c>
      <c r="AR18" s="150">
        <f t="shared" si="18"/>
        <v>0.86823408432270732</v>
      </c>
      <c r="AS18" s="150">
        <f t="shared" si="19"/>
        <v>0.96803933620159799</v>
      </c>
      <c r="AT18" s="150">
        <f t="shared" si="20"/>
        <v>0.99536954796840404</v>
      </c>
    </row>
    <row r="19" spans="1:46" ht="17" customHeight="1" x14ac:dyDescent="0.35">
      <c r="A19" s="133" t="s">
        <v>16</v>
      </c>
      <c r="B19" s="143" t="s">
        <v>106</v>
      </c>
      <c r="C19" s="143"/>
      <c r="D19" s="140">
        <v>2083.5</v>
      </c>
      <c r="E19" s="142">
        <v>1676.75</v>
      </c>
      <c r="F19" s="142">
        <v>1555</v>
      </c>
      <c r="G19" s="142">
        <v>1386.5</v>
      </c>
      <c r="H19" s="140">
        <v>0</v>
      </c>
      <c r="I19" s="142">
        <v>0</v>
      </c>
      <c r="J19" s="140">
        <v>117.54</v>
      </c>
      <c r="K19" s="142">
        <v>0</v>
      </c>
      <c r="L19" s="142">
        <v>1116</v>
      </c>
      <c r="M19" s="142">
        <v>1147.5</v>
      </c>
      <c r="N19" s="142">
        <v>1488</v>
      </c>
      <c r="O19" s="142">
        <v>1450.2</v>
      </c>
      <c r="P19" s="142">
        <v>0</v>
      </c>
      <c r="Q19" s="142">
        <v>0</v>
      </c>
      <c r="R19" s="142">
        <v>0</v>
      </c>
      <c r="S19" s="142">
        <v>0</v>
      </c>
      <c r="T19" s="140">
        <v>0</v>
      </c>
      <c r="U19" s="142">
        <v>0</v>
      </c>
      <c r="V19" s="142">
        <v>0</v>
      </c>
      <c r="W19" s="142">
        <v>0</v>
      </c>
      <c r="X19" s="140">
        <v>822</v>
      </c>
      <c r="Y19" s="144">
        <f t="shared" si="1"/>
        <v>3.4358272506082725</v>
      </c>
      <c r="Z19" s="144">
        <f t="shared" si="2"/>
        <v>3.450973236009732</v>
      </c>
      <c r="AA19" s="144">
        <f t="shared" si="3"/>
        <v>0</v>
      </c>
      <c r="AB19" s="144">
        <f t="shared" si="4"/>
        <v>0</v>
      </c>
      <c r="AC19" s="144">
        <f t="shared" si="5"/>
        <v>0</v>
      </c>
      <c r="AD19" s="148">
        <f t="shared" si="6"/>
        <v>0</v>
      </c>
      <c r="AE19" s="149">
        <f t="shared" si="21"/>
        <v>6.8868004866180046</v>
      </c>
      <c r="AF19" s="147">
        <f t="shared" si="7"/>
        <v>0.80477561795056396</v>
      </c>
      <c r="AG19" s="147">
        <f t="shared" si="8"/>
        <v>0.89163987138263667</v>
      </c>
      <c r="AH19" s="147">
        <f t="shared" si="9"/>
        <v>0</v>
      </c>
      <c r="AI19" s="147">
        <f t="shared" si="10"/>
        <v>0</v>
      </c>
      <c r="AJ19" s="147">
        <f t="shared" si="11"/>
        <v>1.028225806451613</v>
      </c>
      <c r="AK19" s="147">
        <f t="shared" si="12"/>
        <v>0.9745967741935484</v>
      </c>
      <c r="AL19" s="147">
        <f t="shared" si="13"/>
        <v>0</v>
      </c>
      <c r="AM19" s="147">
        <f t="shared" si="14"/>
        <v>0</v>
      </c>
      <c r="AN19" s="147">
        <f t="shared" si="15"/>
        <v>0</v>
      </c>
      <c r="AO19" s="147">
        <f t="shared" si="16"/>
        <v>0</v>
      </c>
      <c r="AQ19" s="150">
        <f t="shared" si="17"/>
        <v>0.80477561795056396</v>
      </c>
      <c r="AR19" s="150">
        <f t="shared" si="18"/>
        <v>0.82897867913472922</v>
      </c>
      <c r="AS19" s="150">
        <f t="shared" si="19"/>
        <v>1.028225806451613</v>
      </c>
      <c r="AT19" s="150">
        <f t="shared" si="20"/>
        <v>0.9745967741935484</v>
      </c>
    </row>
    <row r="20" spans="1:46" ht="17" customHeight="1" x14ac:dyDescent="0.35">
      <c r="A20" s="133" t="s">
        <v>17</v>
      </c>
      <c r="B20" s="143" t="s">
        <v>118</v>
      </c>
      <c r="C20" s="143"/>
      <c r="D20" s="140">
        <v>3048.5</v>
      </c>
      <c r="E20" s="142">
        <v>2008</v>
      </c>
      <c r="F20" s="142">
        <v>438</v>
      </c>
      <c r="G20" s="142">
        <v>199.3</v>
      </c>
      <c r="H20" s="140">
        <v>0</v>
      </c>
      <c r="I20" s="142">
        <v>0</v>
      </c>
      <c r="J20" s="140">
        <v>0</v>
      </c>
      <c r="K20" s="142">
        <v>0</v>
      </c>
      <c r="L20" s="142">
        <v>2232</v>
      </c>
      <c r="M20" s="142">
        <v>1572.5</v>
      </c>
      <c r="N20" s="142">
        <v>372</v>
      </c>
      <c r="O20" s="142">
        <v>156</v>
      </c>
      <c r="P20" s="142">
        <v>0</v>
      </c>
      <c r="Q20" s="142">
        <v>0</v>
      </c>
      <c r="R20" s="142">
        <v>0</v>
      </c>
      <c r="S20" s="142">
        <v>0</v>
      </c>
      <c r="T20" s="140">
        <v>0</v>
      </c>
      <c r="U20" s="142">
        <v>0</v>
      </c>
      <c r="V20" s="142">
        <v>0</v>
      </c>
      <c r="W20" s="142">
        <v>0</v>
      </c>
      <c r="X20" s="140">
        <v>0</v>
      </c>
      <c r="Y20" s="144">
        <f t="shared" si="1"/>
        <v>0</v>
      </c>
      <c r="Z20" s="144">
        <f t="shared" si="2"/>
        <v>0</v>
      </c>
      <c r="AA20" s="144">
        <f t="shared" si="3"/>
        <v>0</v>
      </c>
      <c r="AB20" s="144">
        <f t="shared" si="4"/>
        <v>0</v>
      </c>
      <c r="AC20" s="144">
        <f t="shared" si="5"/>
        <v>0</v>
      </c>
      <c r="AD20" s="148">
        <f t="shared" si="6"/>
        <v>0</v>
      </c>
      <c r="AE20" s="149">
        <f t="shared" si="21"/>
        <v>0</v>
      </c>
      <c r="AF20" s="147">
        <f t="shared" si="7"/>
        <v>0.6586845989831065</v>
      </c>
      <c r="AG20" s="147">
        <f t="shared" si="8"/>
        <v>0.45502283105022834</v>
      </c>
      <c r="AH20" s="147">
        <f t="shared" si="9"/>
        <v>0</v>
      </c>
      <c r="AI20" s="147">
        <f t="shared" si="10"/>
        <v>0</v>
      </c>
      <c r="AJ20" s="147">
        <f t="shared" si="11"/>
        <v>0.70452508960573479</v>
      </c>
      <c r="AK20" s="147">
        <f t="shared" si="12"/>
        <v>0.41935483870967744</v>
      </c>
      <c r="AL20" s="147">
        <f t="shared" si="13"/>
        <v>0</v>
      </c>
      <c r="AM20" s="147">
        <f t="shared" si="14"/>
        <v>0</v>
      </c>
      <c r="AN20" s="147">
        <f t="shared" si="15"/>
        <v>0</v>
      </c>
      <c r="AO20" s="147">
        <f t="shared" si="16"/>
        <v>0</v>
      </c>
      <c r="AQ20" s="150">
        <f t="shared" si="17"/>
        <v>0.6586845989831065</v>
      </c>
      <c r="AR20" s="150">
        <f t="shared" si="18"/>
        <v>0.45502283105022834</v>
      </c>
      <c r="AS20" s="150">
        <f t="shared" si="19"/>
        <v>0.70452508960573479</v>
      </c>
      <c r="AT20" s="150">
        <f t="shared" si="20"/>
        <v>0.41935483870967744</v>
      </c>
    </row>
    <row r="21" spans="1:46" ht="17" customHeight="1" x14ac:dyDescent="0.35">
      <c r="A21" s="133" t="s">
        <v>18</v>
      </c>
      <c r="B21" s="143" t="s">
        <v>112</v>
      </c>
      <c r="C21" s="143"/>
      <c r="D21" s="140">
        <v>1741.5</v>
      </c>
      <c r="E21" s="142">
        <v>1283</v>
      </c>
      <c r="F21" s="142">
        <v>1593</v>
      </c>
      <c r="G21" s="142">
        <v>1182</v>
      </c>
      <c r="H21" s="140">
        <v>141.66</v>
      </c>
      <c r="I21" s="142">
        <v>111</v>
      </c>
      <c r="J21" s="140">
        <v>118.89</v>
      </c>
      <c r="K21" s="142">
        <v>0</v>
      </c>
      <c r="L21" s="142">
        <v>1116</v>
      </c>
      <c r="M21" s="142">
        <v>849.5</v>
      </c>
      <c r="N21" s="142">
        <v>1116</v>
      </c>
      <c r="O21" s="142">
        <v>960</v>
      </c>
      <c r="P21" s="142">
        <v>60.52</v>
      </c>
      <c r="Q21" s="142">
        <v>12</v>
      </c>
      <c r="R21" s="142">
        <v>83.29</v>
      </c>
      <c r="S21" s="142">
        <v>0</v>
      </c>
      <c r="T21" s="140">
        <v>0</v>
      </c>
      <c r="U21" s="142">
        <v>0</v>
      </c>
      <c r="V21" s="142">
        <v>0</v>
      </c>
      <c r="W21" s="142">
        <v>0</v>
      </c>
      <c r="X21" s="142">
        <v>787</v>
      </c>
      <c r="Y21" s="144">
        <f t="shared" si="1"/>
        <v>2.7096569250317661</v>
      </c>
      <c r="Z21" s="144">
        <f t="shared" si="2"/>
        <v>2.7217280813214741</v>
      </c>
      <c r="AA21" s="144">
        <f t="shared" si="3"/>
        <v>0.15628970775095299</v>
      </c>
      <c r="AB21" s="144">
        <f t="shared" si="4"/>
        <v>0</v>
      </c>
      <c r="AC21" s="144">
        <f t="shared" si="5"/>
        <v>0</v>
      </c>
      <c r="AD21" s="148">
        <f t="shared" si="6"/>
        <v>0</v>
      </c>
      <c r="AE21" s="149">
        <f t="shared" ref="AE21:AE28" si="22">SUM(Y21:AD21)</f>
        <v>5.5876747141041934</v>
      </c>
      <c r="AF21" s="147">
        <f t="shared" si="7"/>
        <v>0.73672121734137241</v>
      </c>
      <c r="AG21" s="147">
        <f t="shared" si="8"/>
        <v>0.74199623352165722</v>
      </c>
      <c r="AH21" s="147">
        <f t="shared" si="9"/>
        <v>0.78356628547225748</v>
      </c>
      <c r="AI21" s="147">
        <f t="shared" si="10"/>
        <v>0</v>
      </c>
      <c r="AJ21" s="147">
        <f t="shared" si="11"/>
        <v>0.76120071684587809</v>
      </c>
      <c r="AK21" s="147">
        <f t="shared" si="12"/>
        <v>0.86021505376344087</v>
      </c>
      <c r="AL21" s="147">
        <f t="shared" si="13"/>
        <v>5.0433333333333339</v>
      </c>
      <c r="AM21" s="147">
        <f t="shared" si="14"/>
        <v>0</v>
      </c>
      <c r="AN21" s="147">
        <f t="shared" si="15"/>
        <v>0</v>
      </c>
      <c r="AO21" s="147">
        <f t="shared" si="16"/>
        <v>0</v>
      </c>
      <c r="AQ21" s="150">
        <f t="shared" si="17"/>
        <v>0.74024511990484076</v>
      </c>
      <c r="AR21" s="150">
        <f t="shared" si="18"/>
        <v>0.69046492473231336</v>
      </c>
      <c r="AS21" s="150">
        <f t="shared" si="19"/>
        <v>0.7322442457416789</v>
      </c>
      <c r="AT21" s="150">
        <f t="shared" si="20"/>
        <v>0.80047361355468649</v>
      </c>
    </row>
    <row r="22" spans="1:46" ht="17" customHeight="1" x14ac:dyDescent="0.35">
      <c r="A22" s="133" t="s">
        <v>19</v>
      </c>
      <c r="B22" s="143" t="s">
        <v>113</v>
      </c>
      <c r="C22" s="143"/>
      <c r="D22" s="140">
        <v>1429</v>
      </c>
      <c r="E22" s="142">
        <v>919.33</v>
      </c>
      <c r="F22" s="142">
        <v>1879.5</v>
      </c>
      <c r="G22" s="142">
        <v>889.5</v>
      </c>
      <c r="H22" s="140">
        <v>0</v>
      </c>
      <c r="I22" s="142">
        <v>0</v>
      </c>
      <c r="J22" s="140">
        <v>0</v>
      </c>
      <c r="K22" s="142">
        <v>0</v>
      </c>
      <c r="L22" s="142">
        <v>1068</v>
      </c>
      <c r="M22" s="142">
        <v>730</v>
      </c>
      <c r="N22" s="142">
        <v>1488</v>
      </c>
      <c r="O22" s="142">
        <v>401</v>
      </c>
      <c r="P22" s="142">
        <v>0</v>
      </c>
      <c r="Q22" s="142">
        <v>0</v>
      </c>
      <c r="R22" s="142">
        <v>0</v>
      </c>
      <c r="S22" s="142">
        <v>0</v>
      </c>
      <c r="T22" s="140">
        <v>0</v>
      </c>
      <c r="U22" s="142">
        <v>0</v>
      </c>
      <c r="V22" s="142">
        <v>0</v>
      </c>
      <c r="W22" s="142">
        <v>0</v>
      </c>
      <c r="X22" s="142">
        <v>350</v>
      </c>
      <c r="Y22" s="144">
        <f t="shared" si="1"/>
        <v>4.7123714285714282</v>
      </c>
      <c r="Z22" s="144">
        <f t="shared" si="2"/>
        <v>3.6871428571428573</v>
      </c>
      <c r="AA22" s="144">
        <f t="shared" si="3"/>
        <v>0</v>
      </c>
      <c r="AB22" s="144">
        <f t="shared" si="4"/>
        <v>0</v>
      </c>
      <c r="AC22" s="144">
        <f t="shared" si="5"/>
        <v>0</v>
      </c>
      <c r="AD22" s="148">
        <f t="shared" si="6"/>
        <v>0</v>
      </c>
      <c r="AE22" s="149">
        <f t="shared" si="22"/>
        <v>8.3995142857142859</v>
      </c>
      <c r="AF22" s="147">
        <f t="shared" si="7"/>
        <v>0.64333799860041996</v>
      </c>
      <c r="AG22" s="147">
        <f t="shared" si="8"/>
        <v>0.47326416600159615</v>
      </c>
      <c r="AH22" s="147">
        <f t="shared" si="9"/>
        <v>0</v>
      </c>
      <c r="AI22" s="147">
        <f t="shared" si="10"/>
        <v>0</v>
      </c>
      <c r="AJ22" s="147">
        <f t="shared" si="11"/>
        <v>0.68352059925093633</v>
      </c>
      <c r="AK22" s="147">
        <f t="shared" si="12"/>
        <v>0.26948924731182794</v>
      </c>
      <c r="AL22" s="147">
        <f t="shared" si="13"/>
        <v>0</v>
      </c>
      <c r="AM22" s="147">
        <f t="shared" si="14"/>
        <v>0</v>
      </c>
      <c r="AN22" s="147">
        <f t="shared" si="15"/>
        <v>0</v>
      </c>
      <c r="AO22" s="147">
        <f t="shared" si="16"/>
        <v>0</v>
      </c>
      <c r="AQ22" s="150">
        <f t="shared" si="17"/>
        <v>0.64333799860041996</v>
      </c>
      <c r="AR22" s="150">
        <f t="shared" si="18"/>
        <v>0.47326416600159615</v>
      </c>
      <c r="AS22" s="150">
        <f t="shared" si="19"/>
        <v>0.68352059925093633</v>
      </c>
      <c r="AT22" s="150">
        <f t="shared" si="20"/>
        <v>0.26948924731182794</v>
      </c>
    </row>
    <row r="23" spans="1:46" ht="17" customHeight="1" x14ac:dyDescent="0.35">
      <c r="A23" s="133" t="s">
        <v>45</v>
      </c>
      <c r="B23" s="143" t="s">
        <v>113</v>
      </c>
      <c r="C23" s="143"/>
      <c r="D23" s="140">
        <v>2078</v>
      </c>
      <c r="E23" s="142">
        <v>1458.5</v>
      </c>
      <c r="F23" s="142">
        <v>1865</v>
      </c>
      <c r="G23" s="142">
        <v>1461.5</v>
      </c>
      <c r="H23" s="140">
        <v>0</v>
      </c>
      <c r="I23" s="142">
        <v>90.5</v>
      </c>
      <c r="J23" s="140">
        <v>0</v>
      </c>
      <c r="K23" s="144">
        <v>78.5</v>
      </c>
      <c r="L23" s="142">
        <v>1116</v>
      </c>
      <c r="M23" s="142">
        <v>863.5</v>
      </c>
      <c r="N23" s="142">
        <v>1488</v>
      </c>
      <c r="O23" s="142">
        <v>1547.5</v>
      </c>
      <c r="P23" s="142">
        <v>0</v>
      </c>
      <c r="Q23" s="142">
        <v>0</v>
      </c>
      <c r="R23" s="142">
        <v>0</v>
      </c>
      <c r="S23" s="142">
        <v>0</v>
      </c>
      <c r="T23" s="140">
        <v>160.71</v>
      </c>
      <c r="U23" s="142">
        <v>165</v>
      </c>
      <c r="V23" s="142">
        <v>0</v>
      </c>
      <c r="W23" s="142">
        <v>0</v>
      </c>
      <c r="X23" s="142">
        <v>921</v>
      </c>
      <c r="Y23" s="144">
        <f t="shared" si="1"/>
        <v>2.5211726384364819</v>
      </c>
      <c r="Z23" s="144">
        <f t="shared" si="2"/>
        <v>3.2671009771986972</v>
      </c>
      <c r="AA23" s="144">
        <f t="shared" si="3"/>
        <v>9.8262757871878395E-2</v>
      </c>
      <c r="AB23" s="144">
        <f t="shared" si="4"/>
        <v>8.5233441910966337E-2</v>
      </c>
      <c r="AC23" s="144">
        <f t="shared" si="5"/>
        <v>0.17915309446254071</v>
      </c>
      <c r="AD23" s="148">
        <f t="shared" si="6"/>
        <v>0</v>
      </c>
      <c r="AE23" s="149">
        <f t="shared" si="22"/>
        <v>6.1509229098805633</v>
      </c>
      <c r="AF23" s="147">
        <f t="shared" si="7"/>
        <v>0.70187680461982671</v>
      </c>
      <c r="AG23" s="147">
        <f t="shared" si="8"/>
        <v>0.78364611260053618</v>
      </c>
      <c r="AH23" s="147">
        <f t="shared" si="9"/>
        <v>0</v>
      </c>
      <c r="AI23" s="147">
        <f t="shared" si="10"/>
        <v>0</v>
      </c>
      <c r="AJ23" s="147">
        <f t="shared" si="11"/>
        <v>0.77374551971326166</v>
      </c>
      <c r="AK23" s="147">
        <f t="shared" si="12"/>
        <v>1.039986559139785</v>
      </c>
      <c r="AL23" s="147">
        <f t="shared" si="13"/>
        <v>0</v>
      </c>
      <c r="AM23" s="147">
        <f t="shared" si="14"/>
        <v>0</v>
      </c>
      <c r="AN23" s="147">
        <f t="shared" si="15"/>
        <v>1.0266940451745379</v>
      </c>
      <c r="AO23" s="147">
        <f t="shared" si="16"/>
        <v>0</v>
      </c>
      <c r="AQ23" s="150">
        <f t="shared" si="17"/>
        <v>0.74542829643888353</v>
      </c>
      <c r="AR23" s="150">
        <f t="shared" si="18"/>
        <v>0.82573726541554959</v>
      </c>
      <c r="AS23" s="150">
        <f t="shared" si="19"/>
        <v>0.77374551971326166</v>
      </c>
      <c r="AT23" s="150">
        <f t="shared" si="20"/>
        <v>1.039986559139785</v>
      </c>
    </row>
    <row r="24" spans="1:46" ht="17" customHeight="1" x14ac:dyDescent="0.35">
      <c r="A24" s="133" t="s">
        <v>20</v>
      </c>
      <c r="B24" s="143" t="s">
        <v>113</v>
      </c>
      <c r="C24" s="143"/>
      <c r="D24" s="140">
        <v>3225</v>
      </c>
      <c r="E24" s="142">
        <v>1766.63</v>
      </c>
      <c r="F24" s="142">
        <v>1590</v>
      </c>
      <c r="G24" s="142">
        <v>1503</v>
      </c>
      <c r="H24" s="140">
        <v>150.19999999999999</v>
      </c>
      <c r="I24" s="142">
        <v>95.75</v>
      </c>
      <c r="J24" s="140">
        <v>104.44</v>
      </c>
      <c r="K24" s="144">
        <v>75</v>
      </c>
      <c r="L24" s="142">
        <v>1848</v>
      </c>
      <c r="M24" s="142">
        <v>1319</v>
      </c>
      <c r="N24" s="142">
        <v>1488</v>
      </c>
      <c r="O24" s="142">
        <v>1223.5</v>
      </c>
      <c r="P24" s="142">
        <v>51.98</v>
      </c>
      <c r="Q24" s="142">
        <v>36</v>
      </c>
      <c r="R24" s="142">
        <v>97.74</v>
      </c>
      <c r="S24" s="142">
        <v>24</v>
      </c>
      <c r="T24" s="140">
        <v>160.71</v>
      </c>
      <c r="U24" s="142">
        <v>142.5</v>
      </c>
      <c r="V24" s="142">
        <v>0</v>
      </c>
      <c r="W24" s="142">
        <v>0</v>
      </c>
      <c r="X24" s="142">
        <v>891</v>
      </c>
      <c r="Y24" s="144">
        <f t="shared" si="1"/>
        <v>3.4631088664421998</v>
      </c>
      <c r="Z24" s="144">
        <f t="shared" si="2"/>
        <v>3.0600448933782265</v>
      </c>
      <c r="AA24" s="144">
        <f t="shared" si="3"/>
        <v>0.14786756453423119</v>
      </c>
      <c r="AB24" s="144">
        <f t="shared" si="4"/>
        <v>0.1111111111111111</v>
      </c>
      <c r="AC24" s="144">
        <f t="shared" si="5"/>
        <v>0.15993265993265993</v>
      </c>
      <c r="AD24" s="148">
        <f t="shared" si="6"/>
        <v>0</v>
      </c>
      <c r="AE24" s="149">
        <f t="shared" si="22"/>
        <v>6.9420650953984282</v>
      </c>
      <c r="AF24" s="147">
        <f t="shared" si="7"/>
        <v>0.54779224806201554</v>
      </c>
      <c r="AG24" s="147">
        <f t="shared" si="8"/>
        <v>0.94528301886792454</v>
      </c>
      <c r="AH24" s="147">
        <f t="shared" si="9"/>
        <v>0.63748335552596547</v>
      </c>
      <c r="AI24" s="147">
        <f t="shared" si="10"/>
        <v>0.71811566449636155</v>
      </c>
      <c r="AJ24" s="147">
        <f t="shared" si="11"/>
        <v>0.71374458874458879</v>
      </c>
      <c r="AK24" s="147">
        <f t="shared" si="12"/>
        <v>0.822244623655914</v>
      </c>
      <c r="AL24" s="147">
        <f t="shared" si="13"/>
        <v>1.4438888888888888</v>
      </c>
      <c r="AM24" s="147">
        <f t="shared" si="14"/>
        <v>0.24554941682013506</v>
      </c>
      <c r="AN24" s="147">
        <f t="shared" si="15"/>
        <v>0.88669031174164636</v>
      </c>
      <c r="AO24" s="147">
        <f t="shared" si="16"/>
        <v>0</v>
      </c>
      <c r="AQ24" s="150">
        <f t="shared" si="17"/>
        <v>0.55178359800900689</v>
      </c>
      <c r="AR24" s="150">
        <f t="shared" si="18"/>
        <v>0.93128113122919665</v>
      </c>
      <c r="AS24" s="150">
        <f t="shared" si="19"/>
        <v>0.7131654017410709</v>
      </c>
      <c r="AT24" s="150">
        <f t="shared" si="20"/>
        <v>0.78669895443136961</v>
      </c>
    </row>
    <row r="25" spans="1:46" ht="17" customHeight="1" x14ac:dyDescent="0.35">
      <c r="A25" s="133" t="s">
        <v>21</v>
      </c>
      <c r="B25" s="143" t="s">
        <v>114</v>
      </c>
      <c r="C25" s="143"/>
      <c r="D25" s="140">
        <v>3514.75</v>
      </c>
      <c r="E25" s="142">
        <v>1949.25</v>
      </c>
      <c r="F25" s="142">
        <v>1649.5</v>
      </c>
      <c r="G25" s="142">
        <v>1215</v>
      </c>
      <c r="H25" s="140">
        <v>279.10000000000002</v>
      </c>
      <c r="I25" s="142">
        <v>48</v>
      </c>
      <c r="J25" s="140">
        <v>0</v>
      </c>
      <c r="K25" s="142">
        <v>0</v>
      </c>
      <c r="L25" s="142">
        <v>2964</v>
      </c>
      <c r="M25" s="142">
        <v>1535</v>
      </c>
      <c r="N25" s="142">
        <v>1116</v>
      </c>
      <c r="O25" s="142">
        <v>1236.5</v>
      </c>
      <c r="P25" s="142">
        <v>84.81</v>
      </c>
      <c r="Q25" s="142">
        <v>24</v>
      </c>
      <c r="R25" s="142">
        <v>0</v>
      </c>
      <c r="S25" s="142">
        <v>0</v>
      </c>
      <c r="T25" s="140">
        <v>0</v>
      </c>
      <c r="U25" s="142">
        <v>0</v>
      </c>
      <c r="V25" s="142">
        <v>0</v>
      </c>
      <c r="W25" s="142">
        <v>0</v>
      </c>
      <c r="X25" s="142">
        <v>886</v>
      </c>
      <c r="Y25" s="144">
        <f t="shared" si="1"/>
        <v>3.9325620767494356</v>
      </c>
      <c r="Z25" s="144">
        <f t="shared" si="2"/>
        <v>2.7669300225733635</v>
      </c>
      <c r="AA25" s="144">
        <f t="shared" si="3"/>
        <v>8.1264108352144468E-2</v>
      </c>
      <c r="AB25" s="144">
        <f t="shared" si="4"/>
        <v>0</v>
      </c>
      <c r="AC25" s="144">
        <f t="shared" si="5"/>
        <v>0</v>
      </c>
      <c r="AD25" s="148">
        <f t="shared" si="6"/>
        <v>0</v>
      </c>
      <c r="AE25" s="149">
        <f t="shared" si="22"/>
        <v>6.7807562076749432</v>
      </c>
      <c r="AF25" s="147">
        <f t="shared" si="7"/>
        <v>0.55459136496194605</v>
      </c>
      <c r="AG25" s="147">
        <f t="shared" si="8"/>
        <v>0.73658684449833278</v>
      </c>
      <c r="AH25" s="147">
        <f t="shared" si="9"/>
        <v>0.17198136868505912</v>
      </c>
      <c r="AI25" s="147">
        <f t="shared" si="10"/>
        <v>0</v>
      </c>
      <c r="AJ25" s="147">
        <f t="shared" si="11"/>
        <v>0.51788124156545212</v>
      </c>
      <c r="AK25" s="147">
        <f t="shared" si="12"/>
        <v>1.1079749103942653</v>
      </c>
      <c r="AL25" s="147">
        <f t="shared" si="13"/>
        <v>3.5337499999999999</v>
      </c>
      <c r="AM25" s="147">
        <f t="shared" si="14"/>
        <v>0</v>
      </c>
      <c r="AN25" s="147">
        <f t="shared" si="15"/>
        <v>0</v>
      </c>
      <c r="AO25" s="147">
        <f t="shared" si="16"/>
        <v>0</v>
      </c>
      <c r="AQ25" s="150">
        <f t="shared" si="17"/>
        <v>0.52644411349947939</v>
      </c>
      <c r="AR25" s="150">
        <f t="shared" si="18"/>
        <v>0.73658684449833278</v>
      </c>
      <c r="AS25" s="150">
        <f t="shared" si="19"/>
        <v>0.51134705016055448</v>
      </c>
      <c r="AT25" s="150">
        <f t="shared" si="20"/>
        <v>1.1079749103942653</v>
      </c>
    </row>
    <row r="26" spans="1:46" ht="17" customHeight="1" x14ac:dyDescent="0.35">
      <c r="A26" s="133" t="s">
        <v>22</v>
      </c>
      <c r="B26" s="143" t="s">
        <v>113</v>
      </c>
      <c r="C26" s="143"/>
      <c r="D26" s="140">
        <v>1900</v>
      </c>
      <c r="E26" s="142">
        <v>1255</v>
      </c>
      <c r="F26" s="142">
        <v>1239</v>
      </c>
      <c r="G26" s="142">
        <v>645</v>
      </c>
      <c r="H26" s="140">
        <v>0</v>
      </c>
      <c r="I26" s="142">
        <v>48</v>
      </c>
      <c r="J26" s="140">
        <v>110.89</v>
      </c>
      <c r="K26" s="144">
        <v>72</v>
      </c>
      <c r="L26" s="142">
        <v>1488</v>
      </c>
      <c r="M26" s="142">
        <v>779.5</v>
      </c>
      <c r="N26" s="142">
        <v>1020</v>
      </c>
      <c r="O26" s="142">
        <v>540</v>
      </c>
      <c r="P26" s="142">
        <v>0</v>
      </c>
      <c r="Q26" s="142">
        <v>24</v>
      </c>
      <c r="R26" s="142">
        <v>91.29</v>
      </c>
      <c r="S26" s="142">
        <v>24</v>
      </c>
      <c r="T26" s="140">
        <v>0</v>
      </c>
      <c r="U26" s="142">
        <v>0</v>
      </c>
      <c r="V26" s="142">
        <v>0</v>
      </c>
      <c r="W26" s="142">
        <v>0</v>
      </c>
      <c r="X26" s="142">
        <v>591</v>
      </c>
      <c r="Y26" s="144">
        <f t="shared" si="1"/>
        <v>3.442470389170897</v>
      </c>
      <c r="Z26" s="144">
        <f t="shared" si="2"/>
        <v>2.0050761421319798</v>
      </c>
      <c r="AA26" s="144">
        <f t="shared" si="3"/>
        <v>0.12182741116751269</v>
      </c>
      <c r="AB26" s="144">
        <f t="shared" si="4"/>
        <v>0.16243654822335024</v>
      </c>
      <c r="AC26" s="144">
        <f t="shared" si="5"/>
        <v>0</v>
      </c>
      <c r="AD26" s="148">
        <f t="shared" si="6"/>
        <v>0</v>
      </c>
      <c r="AE26" s="149">
        <f t="shared" si="22"/>
        <v>5.7318104906937393</v>
      </c>
      <c r="AF26" s="147">
        <f t="shared" si="7"/>
        <v>0.66052631578947374</v>
      </c>
      <c r="AG26" s="147">
        <f t="shared" si="8"/>
        <v>0.52058111380145278</v>
      </c>
      <c r="AH26" s="147">
        <f t="shared" si="9"/>
        <v>0</v>
      </c>
      <c r="AI26" s="147">
        <f t="shared" si="10"/>
        <v>0.64929209126161058</v>
      </c>
      <c r="AJ26" s="147">
        <f t="shared" si="11"/>
        <v>0.52385752688172038</v>
      </c>
      <c r="AK26" s="147">
        <f t="shared" si="12"/>
        <v>0.52941176470588236</v>
      </c>
      <c r="AL26" s="147">
        <f t="shared" si="13"/>
        <v>0</v>
      </c>
      <c r="AM26" s="147">
        <f t="shared" si="14"/>
        <v>0.26289845547157409</v>
      </c>
      <c r="AN26" s="147">
        <f t="shared" si="15"/>
        <v>0</v>
      </c>
      <c r="AO26" s="147">
        <f t="shared" si="16"/>
        <v>0</v>
      </c>
      <c r="AQ26" s="150">
        <f t="shared" si="17"/>
        <v>0.6857894736842105</v>
      </c>
      <c r="AR26" s="150">
        <f t="shared" si="18"/>
        <v>0.53115439035773282</v>
      </c>
      <c r="AS26" s="150">
        <f t="shared" si="19"/>
        <v>0.53998655913978499</v>
      </c>
      <c r="AT26" s="150">
        <f t="shared" si="20"/>
        <v>0.50751828955538159</v>
      </c>
    </row>
    <row r="27" spans="1:46" ht="17" customHeight="1" x14ac:dyDescent="0.35">
      <c r="A27" s="133" t="s">
        <v>23</v>
      </c>
      <c r="B27" s="143" t="s">
        <v>119</v>
      </c>
      <c r="C27" s="143"/>
      <c r="D27" s="142">
        <v>2161.5</v>
      </c>
      <c r="E27" s="142">
        <v>1559.17</v>
      </c>
      <c r="F27" s="140">
        <v>813</v>
      </c>
      <c r="G27" s="142">
        <v>744.5</v>
      </c>
      <c r="H27" s="140">
        <v>0</v>
      </c>
      <c r="I27" s="144">
        <v>31.5</v>
      </c>
      <c r="J27" s="140">
        <v>106.39</v>
      </c>
      <c r="K27" s="140">
        <v>79.5</v>
      </c>
      <c r="L27" s="142">
        <v>1481</v>
      </c>
      <c r="M27" s="142">
        <v>1132.72</v>
      </c>
      <c r="N27" s="142">
        <v>732</v>
      </c>
      <c r="O27" s="142">
        <v>744.5</v>
      </c>
      <c r="P27" s="142">
        <v>0</v>
      </c>
      <c r="Q27" s="142">
        <v>0</v>
      </c>
      <c r="R27" s="142">
        <v>95.79</v>
      </c>
      <c r="S27" s="142">
        <v>0</v>
      </c>
      <c r="T27" s="140">
        <v>0</v>
      </c>
      <c r="U27" s="142">
        <v>0</v>
      </c>
      <c r="V27" s="142">
        <v>0</v>
      </c>
      <c r="W27" s="142">
        <v>0</v>
      </c>
      <c r="X27" s="142">
        <v>495</v>
      </c>
      <c r="Y27" s="144">
        <f t="shared" si="1"/>
        <v>5.4381616161616169</v>
      </c>
      <c r="Z27" s="144">
        <f t="shared" si="2"/>
        <v>3.0080808080808081</v>
      </c>
      <c r="AA27" s="144">
        <f t="shared" si="3"/>
        <v>6.363636363636363E-2</v>
      </c>
      <c r="AB27" s="144">
        <f t="shared" si="4"/>
        <v>0.16060606060606061</v>
      </c>
      <c r="AC27" s="144">
        <f t="shared" si="5"/>
        <v>0</v>
      </c>
      <c r="AD27" s="148">
        <f t="shared" si="6"/>
        <v>0</v>
      </c>
      <c r="AE27" s="149">
        <f t="shared" ref="AE27" si="23">SUM(Y27:AD27)</f>
        <v>8.6704848484848487</v>
      </c>
      <c r="AF27" s="147">
        <f t="shared" si="7"/>
        <v>0.72133703446680553</v>
      </c>
      <c r="AG27" s="147">
        <f t="shared" si="8"/>
        <v>0.91574415744157445</v>
      </c>
      <c r="AH27" s="147">
        <f t="shared" si="9"/>
        <v>0</v>
      </c>
      <c r="AI27" s="147">
        <f t="shared" si="10"/>
        <v>0.74725068145502394</v>
      </c>
      <c r="AJ27" s="147">
        <f t="shared" si="11"/>
        <v>0.76483457123565157</v>
      </c>
      <c r="AK27" s="147">
        <f t="shared" si="12"/>
        <v>1.0170765027322404</v>
      </c>
      <c r="AL27" s="147">
        <f t="shared" si="13"/>
        <v>0</v>
      </c>
      <c r="AM27" s="147">
        <f t="shared" si="14"/>
        <v>0</v>
      </c>
      <c r="AN27" s="147">
        <f t="shared" si="15"/>
        <v>0</v>
      </c>
      <c r="AO27" s="147">
        <f t="shared" si="16"/>
        <v>0</v>
      </c>
      <c r="AQ27" s="150">
        <f t="shared" si="17"/>
        <v>0.73591024751330103</v>
      </c>
      <c r="AR27" s="150">
        <f t="shared" si="18"/>
        <v>0.89624642425956347</v>
      </c>
      <c r="AS27" s="150">
        <f t="shared" si="19"/>
        <v>0.76483457123565157</v>
      </c>
      <c r="AT27" s="150">
        <f t="shared" si="20"/>
        <v>0.89938269367834844</v>
      </c>
    </row>
    <row r="28" spans="1:46" ht="17" customHeight="1" x14ac:dyDescent="0.35">
      <c r="A28" s="133" t="s">
        <v>24</v>
      </c>
      <c r="B28" s="143" t="s">
        <v>113</v>
      </c>
      <c r="C28" s="143"/>
      <c r="D28" s="140">
        <v>1704</v>
      </c>
      <c r="E28" s="142">
        <v>1102</v>
      </c>
      <c r="F28" s="142">
        <v>1104</v>
      </c>
      <c r="G28" s="142">
        <v>935.5</v>
      </c>
      <c r="H28" s="140">
        <v>0</v>
      </c>
      <c r="I28" s="142">
        <v>0</v>
      </c>
      <c r="J28" s="140">
        <v>120.78</v>
      </c>
      <c r="K28" s="142">
        <v>24</v>
      </c>
      <c r="L28" s="144">
        <v>1104</v>
      </c>
      <c r="M28" s="142">
        <v>808</v>
      </c>
      <c r="N28" s="142">
        <v>744</v>
      </c>
      <c r="O28" s="142">
        <v>969.5</v>
      </c>
      <c r="P28" s="142">
        <v>0</v>
      </c>
      <c r="Q28" s="142">
        <v>0</v>
      </c>
      <c r="R28" s="142">
        <v>81.39</v>
      </c>
      <c r="S28" s="142">
        <v>0</v>
      </c>
      <c r="T28" s="140">
        <v>0</v>
      </c>
      <c r="U28" s="142">
        <v>0</v>
      </c>
      <c r="V28" s="142">
        <v>0</v>
      </c>
      <c r="W28" s="142">
        <v>0</v>
      </c>
      <c r="X28" s="142">
        <v>592</v>
      </c>
      <c r="Y28" s="144">
        <f t="shared" si="1"/>
        <v>3.2263513513513513</v>
      </c>
      <c r="Z28" s="144">
        <f t="shared" si="2"/>
        <v>3.2179054054054053</v>
      </c>
      <c r="AA28" s="144">
        <f t="shared" si="3"/>
        <v>0</v>
      </c>
      <c r="AB28" s="144">
        <f t="shared" si="4"/>
        <v>4.0540540540540543E-2</v>
      </c>
      <c r="AC28" s="144">
        <f t="shared" si="5"/>
        <v>0</v>
      </c>
      <c r="AD28" s="148">
        <f t="shared" si="6"/>
        <v>0</v>
      </c>
      <c r="AE28" s="149">
        <f t="shared" si="22"/>
        <v>6.4847972972972965</v>
      </c>
      <c r="AF28" s="147">
        <f t="shared" si="7"/>
        <v>0.64671361502347413</v>
      </c>
      <c r="AG28" s="147">
        <f t="shared" si="8"/>
        <v>0.84737318840579712</v>
      </c>
      <c r="AH28" s="147">
        <f t="shared" si="9"/>
        <v>0</v>
      </c>
      <c r="AI28" s="147">
        <f t="shared" si="10"/>
        <v>0.19870839542970689</v>
      </c>
      <c r="AJ28" s="147">
        <f t="shared" si="11"/>
        <v>0.73188405797101452</v>
      </c>
      <c r="AK28" s="147">
        <f t="shared" si="12"/>
        <v>1.3030913978494623</v>
      </c>
      <c r="AL28" s="147">
        <f t="shared" si="13"/>
        <v>0</v>
      </c>
      <c r="AM28" s="147">
        <f t="shared" si="14"/>
        <v>0</v>
      </c>
      <c r="AN28" s="147">
        <f t="shared" si="15"/>
        <v>0</v>
      </c>
      <c r="AO28" s="147">
        <f t="shared" si="16"/>
        <v>0</v>
      </c>
      <c r="AQ28" s="150">
        <f t="shared" si="17"/>
        <v>0.64671361502347413</v>
      </c>
      <c r="AR28" s="150">
        <f t="shared" si="18"/>
        <v>0.78340599944479827</v>
      </c>
      <c r="AS28" s="150">
        <f t="shared" si="19"/>
        <v>0.73188405797101452</v>
      </c>
      <c r="AT28" s="150">
        <f t="shared" si="20"/>
        <v>1.1745962514690025</v>
      </c>
    </row>
    <row r="29" spans="1:46" ht="17" customHeight="1" x14ac:dyDescent="0.35">
      <c r="A29" s="133" t="s">
        <v>25</v>
      </c>
      <c r="B29" s="143" t="s">
        <v>117</v>
      </c>
      <c r="C29" s="143"/>
      <c r="D29" s="140">
        <v>1391.5</v>
      </c>
      <c r="E29" s="142">
        <v>1192.5</v>
      </c>
      <c r="F29" s="142">
        <v>1638</v>
      </c>
      <c r="G29" s="142">
        <v>1077</v>
      </c>
      <c r="H29" s="140">
        <v>0</v>
      </c>
      <c r="I29" s="142">
        <v>81</v>
      </c>
      <c r="J29" s="140">
        <v>120.23</v>
      </c>
      <c r="K29" s="144">
        <v>81</v>
      </c>
      <c r="L29" s="142">
        <v>1116</v>
      </c>
      <c r="M29" s="142">
        <v>911.5</v>
      </c>
      <c r="N29" s="142">
        <v>1116</v>
      </c>
      <c r="O29" s="142">
        <v>936</v>
      </c>
      <c r="P29" s="142">
        <v>0</v>
      </c>
      <c r="Q29" s="142">
        <v>0</v>
      </c>
      <c r="R29" s="142">
        <v>81.93</v>
      </c>
      <c r="S29" s="142">
        <v>0</v>
      </c>
      <c r="T29" s="140">
        <v>0</v>
      </c>
      <c r="U29" s="142">
        <v>0</v>
      </c>
      <c r="V29" s="142">
        <v>0</v>
      </c>
      <c r="W29" s="142">
        <v>0</v>
      </c>
      <c r="X29" s="142">
        <v>689</v>
      </c>
      <c r="Y29" s="144">
        <f t="shared" si="1"/>
        <v>3.0537010159651667</v>
      </c>
      <c r="Z29" s="144">
        <f t="shared" si="2"/>
        <v>2.9216255442670538</v>
      </c>
      <c r="AA29" s="144">
        <f t="shared" si="3"/>
        <v>0.11756168359941944</v>
      </c>
      <c r="AB29" s="144">
        <f t="shared" si="4"/>
        <v>0.11756168359941944</v>
      </c>
      <c r="AC29" s="144">
        <f t="shared" si="5"/>
        <v>0</v>
      </c>
      <c r="AD29" s="148">
        <f t="shared" si="6"/>
        <v>0</v>
      </c>
      <c r="AE29" s="149">
        <f t="shared" ref="AE29" si="24">SUM(Y29:AD29)</f>
        <v>6.2104499274310587</v>
      </c>
      <c r="AF29" s="147">
        <f t="shared" si="7"/>
        <v>0.85698886094143012</v>
      </c>
      <c r="AG29" s="147">
        <f t="shared" si="8"/>
        <v>0.6575091575091575</v>
      </c>
      <c r="AH29" s="147">
        <f t="shared" si="9"/>
        <v>0</v>
      </c>
      <c r="AI29" s="147">
        <f t="shared" si="10"/>
        <v>0.67370872494385758</v>
      </c>
      <c r="AJ29" s="147">
        <f t="shared" si="11"/>
        <v>0.81675627240143367</v>
      </c>
      <c r="AK29" s="147">
        <f t="shared" si="12"/>
        <v>0.83870967741935487</v>
      </c>
      <c r="AL29" s="147">
        <f t="shared" si="13"/>
        <v>0</v>
      </c>
      <c r="AM29" s="147">
        <f t="shared" si="14"/>
        <v>0</v>
      </c>
      <c r="AN29" s="147">
        <f t="shared" si="15"/>
        <v>0</v>
      </c>
      <c r="AO29" s="147">
        <f t="shared" si="16"/>
        <v>0</v>
      </c>
      <c r="AQ29" s="150">
        <f t="shared" si="17"/>
        <v>0.91519942508084795</v>
      </c>
      <c r="AR29" s="150">
        <f t="shared" si="18"/>
        <v>0.65861690450054888</v>
      </c>
      <c r="AS29" s="150">
        <f t="shared" si="19"/>
        <v>0.81675627240143367</v>
      </c>
      <c r="AT29" s="150">
        <f t="shared" si="20"/>
        <v>0.78134782499812172</v>
      </c>
    </row>
    <row r="30" spans="1:46" ht="17" customHeight="1" x14ac:dyDescent="0.35">
      <c r="A30" s="133" t="s">
        <v>26</v>
      </c>
      <c r="B30" s="143" t="s">
        <v>119</v>
      </c>
      <c r="C30" s="143"/>
      <c r="D30" s="140">
        <v>1720</v>
      </c>
      <c r="E30" s="142">
        <v>1692.33</v>
      </c>
      <c r="F30" s="142">
        <v>1121</v>
      </c>
      <c r="G30" s="142">
        <v>1051.5</v>
      </c>
      <c r="H30" s="140">
        <v>372</v>
      </c>
      <c r="I30" s="142">
        <v>228</v>
      </c>
      <c r="J30" s="140">
        <v>209.36</v>
      </c>
      <c r="K30" s="142">
        <v>90</v>
      </c>
      <c r="L30" s="144">
        <v>1860</v>
      </c>
      <c r="M30" s="142">
        <v>1279</v>
      </c>
      <c r="N30" s="142">
        <v>1044</v>
      </c>
      <c r="O30" s="142">
        <v>1031</v>
      </c>
      <c r="P30" s="142">
        <v>0</v>
      </c>
      <c r="Q30" s="142">
        <v>0</v>
      </c>
      <c r="R30" s="142">
        <v>194.98</v>
      </c>
      <c r="S30" s="142">
        <v>0</v>
      </c>
      <c r="T30" s="140">
        <v>0</v>
      </c>
      <c r="U30" s="142">
        <v>0</v>
      </c>
      <c r="V30" s="142">
        <v>0</v>
      </c>
      <c r="W30" s="142">
        <v>0</v>
      </c>
      <c r="X30" s="142">
        <v>483</v>
      </c>
      <c r="Y30" s="144">
        <f t="shared" si="1"/>
        <v>6.1518219461697718</v>
      </c>
      <c r="Z30" s="144">
        <f t="shared" si="2"/>
        <v>4.3115942028985508</v>
      </c>
      <c r="AA30" s="144">
        <f t="shared" si="3"/>
        <v>0.47204968944099379</v>
      </c>
      <c r="AB30" s="144">
        <f t="shared" si="4"/>
        <v>0.18633540372670807</v>
      </c>
      <c r="AC30" s="144">
        <f t="shared" si="5"/>
        <v>0</v>
      </c>
      <c r="AD30" s="148">
        <f t="shared" si="6"/>
        <v>0</v>
      </c>
      <c r="AE30" s="149">
        <f t="shared" ref="AE30" si="25">SUM(Y30:AD30)</f>
        <v>11.121801242236025</v>
      </c>
      <c r="AF30" s="147">
        <f t="shared" si="7"/>
        <v>0.98391279069767434</v>
      </c>
      <c r="AG30" s="147">
        <f t="shared" si="8"/>
        <v>0.93800178412132029</v>
      </c>
      <c r="AH30" s="147">
        <f t="shared" si="9"/>
        <v>0.61290322580645162</v>
      </c>
      <c r="AI30" s="147">
        <f t="shared" si="10"/>
        <v>0.42988154375238818</v>
      </c>
      <c r="AJ30" s="147">
        <f t="shared" si="11"/>
        <v>0.68763440860215053</v>
      </c>
      <c r="AK30" s="147">
        <f t="shared" si="12"/>
        <v>0.98754789272030652</v>
      </c>
      <c r="AL30" s="147">
        <f t="shared" si="13"/>
        <v>0</v>
      </c>
      <c r="AM30" s="147">
        <f t="shared" si="14"/>
        <v>0</v>
      </c>
      <c r="AN30" s="147">
        <f t="shared" si="15"/>
        <v>0</v>
      </c>
      <c r="AO30" s="147">
        <f t="shared" si="16"/>
        <v>0</v>
      </c>
      <c r="AQ30" s="150">
        <f t="shared" si="17"/>
        <v>0.91793977055449327</v>
      </c>
      <c r="AR30" s="150">
        <f t="shared" si="18"/>
        <v>0.85803842568928701</v>
      </c>
      <c r="AS30" s="150">
        <f t="shared" si="19"/>
        <v>0.68763440860215053</v>
      </c>
      <c r="AT30" s="150">
        <f t="shared" si="20"/>
        <v>0.83213611196306636</v>
      </c>
    </row>
    <row r="31" spans="1:46" ht="17" customHeight="1" x14ac:dyDescent="0.35">
      <c r="A31" s="133" t="s">
        <v>121</v>
      </c>
      <c r="B31" s="143" t="s">
        <v>117</v>
      </c>
      <c r="C31" s="143"/>
      <c r="D31" s="140">
        <v>5846</v>
      </c>
      <c r="E31" s="142">
        <v>5899.75</v>
      </c>
      <c r="F31" s="142">
        <v>2389.5</v>
      </c>
      <c r="G31" s="142">
        <v>1234.5</v>
      </c>
      <c r="H31" s="140">
        <v>448.18</v>
      </c>
      <c r="I31" s="142">
        <v>48</v>
      </c>
      <c r="J31" s="140">
        <v>245.78</v>
      </c>
      <c r="K31" s="142">
        <v>0</v>
      </c>
      <c r="L31" s="144">
        <v>5289</v>
      </c>
      <c r="M31" s="142">
        <v>4757.75</v>
      </c>
      <c r="N31" s="142">
        <v>1463</v>
      </c>
      <c r="O31" s="142">
        <v>899</v>
      </c>
      <c r="P31" s="142">
        <v>85.56</v>
      </c>
      <c r="Q31" s="142">
        <v>120</v>
      </c>
      <c r="R31" s="142">
        <v>150.47999999999999</v>
      </c>
      <c r="S31" s="142">
        <v>0</v>
      </c>
      <c r="T31" s="140">
        <v>0</v>
      </c>
      <c r="U31" s="142">
        <v>0</v>
      </c>
      <c r="V31" s="142">
        <v>0</v>
      </c>
      <c r="W31" s="142">
        <v>0</v>
      </c>
      <c r="X31" s="142">
        <v>0</v>
      </c>
      <c r="Y31" s="144">
        <f t="shared" si="1"/>
        <v>0</v>
      </c>
      <c r="Z31" s="144">
        <f t="shared" si="2"/>
        <v>0</v>
      </c>
      <c r="AA31" s="144">
        <f t="shared" si="3"/>
        <v>0</v>
      </c>
      <c r="AB31" s="144">
        <f t="shared" si="4"/>
        <v>0</v>
      </c>
      <c r="AC31" s="144">
        <f t="shared" si="5"/>
        <v>0</v>
      </c>
      <c r="AD31" s="148">
        <f t="shared" si="6"/>
        <v>0</v>
      </c>
      <c r="AE31" s="149">
        <f t="shared" ref="AE31" si="26">SUM(Y31:AD31)</f>
        <v>0</v>
      </c>
      <c r="AF31" s="147">
        <f t="shared" si="7"/>
        <v>1.0091943209031817</v>
      </c>
      <c r="AG31" s="147">
        <f t="shared" si="8"/>
        <v>0.51663527934714371</v>
      </c>
      <c r="AH31" s="147">
        <f t="shared" si="9"/>
        <v>0.10709982596278281</v>
      </c>
      <c r="AI31" s="147">
        <f t="shared" si="10"/>
        <v>0</v>
      </c>
      <c r="AJ31" s="147">
        <f t="shared" si="11"/>
        <v>0.89955568160332766</v>
      </c>
      <c r="AK31" s="147">
        <f t="shared" si="12"/>
        <v>0.6144907723855092</v>
      </c>
      <c r="AL31" s="147">
        <f t="shared" si="13"/>
        <v>0.71299999999999997</v>
      </c>
      <c r="AM31" s="147">
        <f t="shared" si="14"/>
        <v>0</v>
      </c>
      <c r="AN31" s="147">
        <f t="shared" si="15"/>
        <v>0</v>
      </c>
      <c r="AO31" s="147">
        <f t="shared" si="16"/>
        <v>0</v>
      </c>
      <c r="AQ31" s="150">
        <f t="shared" si="17"/>
        <v>0.94496026487961893</v>
      </c>
      <c r="AR31" s="150">
        <f t="shared" si="18"/>
        <v>0.46845117027412642</v>
      </c>
      <c r="AS31" s="150">
        <f t="shared" si="19"/>
        <v>0.90756266559495091</v>
      </c>
      <c r="AT31" s="150">
        <f t="shared" si="20"/>
        <v>0.55718075216302654</v>
      </c>
    </row>
    <row r="32" spans="1:46" x14ac:dyDescent="0.35">
      <c r="X32" s="146"/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4:AI4 AE5:AE28 AD5:AD31 AF5:AI31">
    <cfRule type="expression" dxfId="9" priority="24">
      <formula>$O$466=1</formula>
    </cfRule>
  </conditionalFormatting>
  <conditionalFormatting sqref="AE29">
    <cfRule type="expression" dxfId="8" priority="15">
      <formula>$O$466=1</formula>
    </cfRule>
  </conditionalFormatting>
  <conditionalFormatting sqref="AE30">
    <cfRule type="expression" dxfId="7" priority="12">
      <formula>$O$466=1</formula>
    </cfRule>
  </conditionalFormatting>
  <conditionalFormatting sqref="U5:U29">
    <cfRule type="expression" dxfId="6" priority="7">
      <formula>$J$471=1</formula>
    </cfRule>
  </conditionalFormatting>
  <conditionalFormatting sqref="V5:W30">
    <cfRule type="expression" dxfId="5" priority="10">
      <formula>$J$471=1</formula>
    </cfRule>
  </conditionalFormatting>
  <conditionalFormatting sqref="U30">
    <cfRule type="expression" dxfId="4" priority="8">
      <formula>$J$471=1</formula>
    </cfRule>
  </conditionalFormatting>
  <conditionalFormatting sqref="AF4:AO31">
    <cfRule type="cellIs" dxfId="3" priority="5" operator="greaterThan">
      <formula>1</formula>
    </cfRule>
  </conditionalFormatting>
  <conditionalFormatting sqref="AE31">
    <cfRule type="expression" dxfId="2" priority="4">
      <formula>$O$466=1</formula>
    </cfRule>
  </conditionalFormatting>
  <conditionalFormatting sqref="V31:W31">
    <cfRule type="expression" dxfId="1" priority="3">
      <formula>$J$471=1</formula>
    </cfRule>
  </conditionalFormatting>
  <conditionalFormatting sqref="U31">
    <cfRule type="expression" dxfId="0" priority="2">
      <formula>$J$471=1</formula>
    </cfRule>
  </conditionalFormatting>
  <dataValidations count="2">
    <dataValidation type="decimal" operator="greaterThanOrEqual" allowBlank="1" showInputMessage="1" showErrorMessage="1" sqref="AD4:AJ31 L29 D31:K31 L4:L27 D4:I30 J28:K30 J4:K26 M4:M31 N18:N31 N4:N16 O4:X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2022-04-20T11:21:01Z</dcterms:modified>
</cp:coreProperties>
</file>