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1\5) Upload summaries\"/>
    </mc:Choice>
  </mc:AlternateContent>
  <bookViews>
    <workbookView xWindow="0" yWindow="0" windowWidth="23040" windowHeight="9190" firstSheet="6" activeTab="6"/>
  </bookViews>
  <sheets>
    <sheet name="%summary " sheetId="16" state="hidden" r:id="rId1"/>
    <sheet name="October" sheetId="21" state="hidden" r:id="rId2"/>
    <sheet name="March" sheetId="24" state="hidden" r:id="rId3"/>
    <sheet name="Midnight Bed State" sheetId="23" state="hidden" r:id="rId4"/>
    <sheet name="A&amp;E" sheetId="29" state="hidden" r:id="rId5"/>
    <sheet name="Conditional Format" sheetId="31" state="hidden" r:id="rId6"/>
    <sheet name="NStf" sheetId="33" r:id="rId7"/>
  </sheets>
  <externalReferences>
    <externalReference r:id="rId8"/>
    <externalReference r:id="rId9"/>
  </externalReferences>
  <definedNames>
    <definedName name="_xlnm.Print_Area" localSheetId="2">March!$A$1:$W$35</definedName>
    <definedName name="Specialties">'[1]Reference Data'!$A$2:$A$250</definedName>
  </definedNames>
  <calcPr calcId="162913"/>
</workbook>
</file>

<file path=xl/calcChain.xml><?xml version="1.0" encoding="utf-8"?>
<calcChain xmlns="http://schemas.openxmlformats.org/spreadsheetml/2006/main">
  <c r="AO30" i="33" l="1"/>
  <c r="AN30" i="33"/>
  <c r="AM30" i="33"/>
  <c r="AL30" i="33"/>
  <c r="AK30" i="33"/>
  <c r="AJ30" i="33"/>
  <c r="AI30" i="33"/>
  <c r="AH30" i="33"/>
  <c r="AG30" i="33"/>
  <c r="AF30" i="33"/>
  <c r="AO29" i="33"/>
  <c r="AN29" i="33"/>
  <c r="AM29" i="33"/>
  <c r="AL29" i="33"/>
  <c r="AK29" i="33"/>
  <c r="AJ29" i="33"/>
  <c r="AI29" i="33"/>
  <c r="AH29" i="33"/>
  <c r="AG29" i="33"/>
  <c r="AF29" i="33"/>
  <c r="AO28" i="33"/>
  <c r="AN28" i="33"/>
  <c r="AM28" i="33"/>
  <c r="AL28" i="33"/>
  <c r="AK28" i="33"/>
  <c r="AJ28" i="33"/>
  <c r="AI28" i="33"/>
  <c r="AH28" i="33"/>
  <c r="AG28" i="33"/>
  <c r="AF28" i="33"/>
  <c r="AO27" i="33"/>
  <c r="AN27" i="33"/>
  <c r="AM27" i="33"/>
  <c r="AL27" i="33"/>
  <c r="AK27" i="33"/>
  <c r="AJ27" i="33"/>
  <c r="AI27" i="33"/>
  <c r="AH27" i="33"/>
  <c r="AG27" i="33"/>
  <c r="AF27" i="33"/>
  <c r="AO26" i="33"/>
  <c r="AN26" i="33"/>
  <c r="AM26" i="33"/>
  <c r="AL26" i="33"/>
  <c r="AK26" i="33"/>
  <c r="AJ26" i="33"/>
  <c r="AI26" i="33"/>
  <c r="AH26" i="33"/>
  <c r="AG26" i="33"/>
  <c r="AF26" i="33"/>
  <c r="AO25" i="33"/>
  <c r="AN25" i="33"/>
  <c r="AM25" i="33"/>
  <c r="AL25" i="33"/>
  <c r="AK25" i="33"/>
  <c r="AJ25" i="33"/>
  <c r="AI25" i="33"/>
  <c r="AH25" i="33"/>
  <c r="AG25" i="33"/>
  <c r="AF25" i="33"/>
  <c r="AO24" i="33"/>
  <c r="AN24" i="33"/>
  <c r="AM24" i="33"/>
  <c r="AL24" i="33"/>
  <c r="AK24" i="33"/>
  <c r="AJ24" i="33"/>
  <c r="AI24" i="33"/>
  <c r="AH24" i="33"/>
  <c r="AG24" i="33"/>
  <c r="AF24" i="33"/>
  <c r="AO23" i="33"/>
  <c r="AN23" i="33"/>
  <c r="AM23" i="33"/>
  <c r="AL23" i="33"/>
  <c r="AK23" i="33"/>
  <c r="AJ23" i="33"/>
  <c r="AI23" i="33"/>
  <c r="AH23" i="33"/>
  <c r="AG23" i="33"/>
  <c r="AF23" i="33"/>
  <c r="AO22" i="33"/>
  <c r="AN22" i="33"/>
  <c r="AM22" i="33"/>
  <c r="AL22" i="33"/>
  <c r="AK22" i="33"/>
  <c r="AJ22" i="33"/>
  <c r="AI22" i="33"/>
  <c r="AH22" i="33"/>
  <c r="AG22" i="33"/>
  <c r="AF22" i="33"/>
  <c r="AO21" i="33"/>
  <c r="AN21" i="33"/>
  <c r="AM21" i="33"/>
  <c r="AL21" i="33"/>
  <c r="AK21" i="33"/>
  <c r="AJ21" i="33"/>
  <c r="AI21" i="33"/>
  <c r="AH21" i="33"/>
  <c r="AG21" i="33"/>
  <c r="AF21" i="33"/>
  <c r="AO20" i="33"/>
  <c r="AN20" i="33"/>
  <c r="AM20" i="33"/>
  <c r="AL20" i="33"/>
  <c r="AK20" i="33"/>
  <c r="AJ20" i="33"/>
  <c r="AI20" i="33"/>
  <c r="AH20" i="33"/>
  <c r="AG20" i="33"/>
  <c r="AF20" i="33"/>
  <c r="AO19" i="33"/>
  <c r="AN19" i="33"/>
  <c r="AM19" i="33"/>
  <c r="AL19" i="33"/>
  <c r="AK19" i="33"/>
  <c r="AJ19" i="33"/>
  <c r="AI19" i="33"/>
  <c r="AH19" i="33"/>
  <c r="AG19" i="33"/>
  <c r="AF19" i="33"/>
  <c r="AO18" i="33"/>
  <c r="AN18" i="33"/>
  <c r="AM18" i="33"/>
  <c r="AL18" i="33"/>
  <c r="AK18" i="33"/>
  <c r="AJ18" i="33"/>
  <c r="AI18" i="33"/>
  <c r="AH18" i="33"/>
  <c r="AG18" i="33"/>
  <c r="AF18" i="33"/>
  <c r="AO17" i="33"/>
  <c r="AN17" i="33"/>
  <c r="AM17" i="33"/>
  <c r="AL17" i="33"/>
  <c r="AK17" i="33"/>
  <c r="AJ17" i="33"/>
  <c r="AI17" i="33"/>
  <c r="AH17" i="33"/>
  <c r="AG17" i="33"/>
  <c r="AF17" i="33"/>
  <c r="AO16" i="33"/>
  <c r="AN16" i="33"/>
  <c r="AM16" i="33"/>
  <c r="AL16" i="33"/>
  <c r="AK16" i="33"/>
  <c r="AJ16" i="33"/>
  <c r="AI16" i="33"/>
  <c r="AH16" i="33"/>
  <c r="AG16" i="33"/>
  <c r="AF16" i="33"/>
  <c r="AO15" i="33"/>
  <c r="AN15" i="33"/>
  <c r="AM15" i="33"/>
  <c r="AL15" i="33"/>
  <c r="AK15" i="33"/>
  <c r="AJ15" i="33"/>
  <c r="AI15" i="33"/>
  <c r="AH15" i="33"/>
  <c r="AG15" i="33"/>
  <c r="AF15" i="33"/>
  <c r="AO14" i="33"/>
  <c r="AN14" i="33"/>
  <c r="AM14" i="33"/>
  <c r="AL14" i="33"/>
  <c r="AK14" i="33"/>
  <c r="AJ14" i="33"/>
  <c r="AI14" i="33"/>
  <c r="AH14" i="33"/>
  <c r="AG14" i="33"/>
  <c r="AF14" i="33"/>
  <c r="AO13" i="33"/>
  <c r="AN13" i="33"/>
  <c r="AM13" i="33"/>
  <c r="AL13" i="33"/>
  <c r="AK13" i="33"/>
  <c r="AJ13" i="33"/>
  <c r="AI13" i="33"/>
  <c r="AH13" i="33"/>
  <c r="AG13" i="33"/>
  <c r="AF13" i="33"/>
  <c r="AO12" i="33"/>
  <c r="AN12" i="33"/>
  <c r="AM12" i="33"/>
  <c r="AL12" i="33"/>
  <c r="AK12" i="33"/>
  <c r="AJ12" i="33"/>
  <c r="AI12" i="33"/>
  <c r="AH12" i="33"/>
  <c r="AG12" i="33"/>
  <c r="AF12" i="33"/>
  <c r="AO11" i="33"/>
  <c r="AN11" i="33"/>
  <c r="AM11" i="33"/>
  <c r="AL11" i="33"/>
  <c r="AK11" i="33"/>
  <c r="AJ11" i="33"/>
  <c r="AI11" i="33"/>
  <c r="AH11" i="33"/>
  <c r="AG11" i="33"/>
  <c r="AF11" i="33"/>
  <c r="AO10" i="33"/>
  <c r="AN10" i="33"/>
  <c r="AM10" i="33"/>
  <c r="AL10" i="33"/>
  <c r="AK10" i="33"/>
  <c r="AJ10" i="33"/>
  <c r="AI10" i="33"/>
  <c r="AH10" i="33"/>
  <c r="AG10" i="33"/>
  <c r="AF10" i="33"/>
  <c r="AO9" i="33"/>
  <c r="AN9" i="33"/>
  <c r="AM9" i="33"/>
  <c r="AL9" i="33"/>
  <c r="AK9" i="33"/>
  <c r="AJ9" i="33"/>
  <c r="AI9" i="33"/>
  <c r="AH9" i="33"/>
  <c r="AG9" i="33"/>
  <c r="AF9" i="33"/>
  <c r="AO8" i="33"/>
  <c r="AN8" i="33"/>
  <c r="AM8" i="33"/>
  <c r="AL8" i="33"/>
  <c r="AK8" i="33"/>
  <c r="AJ8" i="33"/>
  <c r="AI8" i="33"/>
  <c r="AH8" i="33"/>
  <c r="AG8" i="33"/>
  <c r="AF8" i="33"/>
  <c r="AO7" i="33"/>
  <c r="AN7" i="33"/>
  <c r="AM7" i="33"/>
  <c r="AL7" i="33"/>
  <c r="AK7" i="33"/>
  <c r="AJ7" i="33"/>
  <c r="AI7" i="33"/>
  <c r="AH7" i="33"/>
  <c r="AG7" i="33"/>
  <c r="AF7" i="33"/>
  <c r="AO6" i="33"/>
  <c r="AN6" i="33"/>
  <c r="AM6" i="33"/>
  <c r="AL6" i="33"/>
  <c r="AK6" i="33"/>
  <c r="AJ6" i="33"/>
  <c r="AI6" i="33"/>
  <c r="AH6" i="33"/>
  <c r="AG6" i="33"/>
  <c r="AF6" i="33"/>
  <c r="AO5" i="33"/>
  <c r="AN5" i="33"/>
  <c r="AM5" i="33"/>
  <c r="AL5" i="33"/>
  <c r="AK5" i="33"/>
  <c r="AJ5" i="33"/>
  <c r="AI5" i="33"/>
  <c r="AH5" i="33"/>
  <c r="AG5" i="33"/>
  <c r="AF5" i="33"/>
  <c r="AO4" i="33"/>
  <c r="AN4" i="33"/>
  <c r="AM4" i="33"/>
  <c r="AL4" i="33"/>
  <c r="AK4" i="33"/>
  <c r="AJ4" i="33"/>
  <c r="AI4" i="33"/>
  <c r="AH4" i="33"/>
  <c r="AG4" i="33"/>
  <c r="AF4" i="33"/>
  <c r="Y4" i="33" l="1"/>
  <c r="AT30" i="33" l="1"/>
  <c r="AS30" i="33"/>
  <c r="AR30" i="33"/>
  <c r="AQ30" i="33"/>
  <c r="AD30" i="33"/>
  <c r="AC30" i="33"/>
  <c r="AB30" i="33"/>
  <c r="AA30" i="33"/>
  <c r="Z30" i="33"/>
  <c r="Y30" i="33"/>
  <c r="AE30" i="33" l="1"/>
  <c r="AT29" i="33" l="1"/>
  <c r="AS29" i="33"/>
  <c r="AR29" i="33"/>
  <c r="AQ29" i="33"/>
  <c r="AD29" i="33"/>
  <c r="AC29" i="33"/>
  <c r="AB29" i="33"/>
  <c r="AA29" i="33"/>
  <c r="Z29" i="33"/>
  <c r="Y29" i="33"/>
  <c r="AE29" i="33" l="1"/>
  <c r="Q37" i="23"/>
  <c r="N37" i="23"/>
  <c r="P37" i="23"/>
  <c r="O37" i="23"/>
  <c r="AQ4" i="33" l="1"/>
  <c r="M6" i="29" l="1"/>
  <c r="L6" i="29"/>
  <c r="K6" i="29"/>
  <c r="J6" i="29"/>
  <c r="J5" i="29" l="1"/>
  <c r="K5" i="29"/>
  <c r="L5" i="29"/>
  <c r="M5" i="29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T4" i="33"/>
  <c r="AS4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AE13" i="33" l="1"/>
  <c r="AE17" i="33"/>
  <c r="AE23" i="33"/>
  <c r="AE27" i="33"/>
  <c r="AE7" i="33"/>
  <c r="AE12" i="33"/>
  <c r="AE15" i="33"/>
  <c r="AE16" i="33"/>
  <c r="AE19" i="33"/>
  <c r="AE20" i="33"/>
  <c r="AE21" i="33"/>
  <c r="AE24" i="33"/>
  <c r="AE25" i="33"/>
  <c r="AE28" i="33"/>
  <c r="AE8" i="33"/>
  <c r="AE6" i="33"/>
  <c r="AE10" i="33"/>
  <c r="AE5" i="33"/>
  <c r="AE9" i="33"/>
  <c r="AE14" i="33"/>
  <c r="AE18" i="33"/>
  <c r="AE22" i="33"/>
  <c r="AE26" i="33"/>
  <c r="AE11" i="33"/>
  <c r="AE4" i="33"/>
  <c r="M4" i="29"/>
  <c r="L4" i="29"/>
  <c r="K4" i="29"/>
  <c r="J4" i="29"/>
</calcChain>
</file>

<file path=xl/sharedStrings.xml><?xml version="1.0" encoding="utf-8"?>
<sst xmlns="http://schemas.openxmlformats.org/spreadsheetml/2006/main" count="791" uniqueCount="121">
  <si>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</si>
  <si>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</si>
  <si>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</si>
  <si>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</si>
  <si>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</si>
  <si>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</si>
  <si>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</si>
  <si>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</si>
  <si>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</si>
  <si>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</si>
  <si>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</si>
  <si>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</si>
  <si>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</si>
  <si>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</si>
  <si>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</si>
  <si>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</si>
  <si>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</si>
  <si>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</si>
  <si>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</si>
  <si>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</si>
  <si>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</si>
  <si>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</si>
  <si>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</si>
  <si>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</si>
  <si>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</si>
  <si>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</si>
  <si>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</si>
  <si>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</si>
  <si>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</si>
  <si>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</si>
  <si>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</si>
  <si>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</si>
  <si>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</si>
  <si>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</si>
  <si>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</si>
  <si>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Pulteney</t>
  </si>
  <si>
    <t>Waterhouse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</si>
  <si>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</si>
  <si>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</si>
  <si>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</si>
  <si>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</si>
  <si>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</si>
  <si>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</si>
  <si>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</si>
  <si>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</si>
  <si>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</si>
  <si>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</si>
  <si>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</si>
  <si>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</si>
  <si>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</si>
  <si>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</si>
  <si>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</si>
  <si>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</si>
  <si>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</si>
  <si>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</si>
  <si>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</si>
  <si>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</si>
  <si>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</si>
  <si>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</si>
  <si>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</si>
  <si>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</si>
  <si>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</si>
  <si>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>Ward</t>
  </si>
  <si>
    <t>Cardiac</t>
  </si>
  <si>
    <t>CCU</t>
  </si>
  <si>
    <t>Charlotte</t>
  </si>
  <si>
    <t>Cheselden</t>
  </si>
  <si>
    <t>Childrens</t>
  </si>
  <si>
    <t>Combe</t>
  </si>
  <si>
    <t>Eye Unit</t>
  </si>
  <si>
    <t>Forrester Brown A</t>
  </si>
  <si>
    <t>Haygarth</t>
  </si>
  <si>
    <t>Helena</t>
  </si>
  <si>
    <t>MAU</t>
  </si>
  <si>
    <t>Midford</t>
  </si>
  <si>
    <t>MSS</t>
  </si>
  <si>
    <t>MTU</t>
  </si>
  <si>
    <t>Parry</t>
  </si>
  <si>
    <t>Phillip Yeoman</t>
  </si>
  <si>
    <t>Respiratory</t>
  </si>
  <si>
    <t>Robin Smith</t>
  </si>
  <si>
    <t>SAU Areas A &amp; B</t>
  </si>
  <si>
    <t>SSS</t>
  </si>
  <si>
    <t>Violet Prince</t>
  </si>
  <si>
    <t>William Budd</t>
  </si>
  <si>
    <t>ITU</t>
  </si>
  <si>
    <t>NICU</t>
  </si>
  <si>
    <t>Mary</t>
  </si>
  <si>
    <t>CDS</t>
  </si>
  <si>
    <t>Chippenham</t>
  </si>
  <si>
    <t>Frome</t>
  </si>
  <si>
    <t>Paulton</t>
  </si>
  <si>
    <t>Trowbridge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</si>
  <si>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</si>
  <si>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</si>
  <si>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</si>
  <si>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</si>
  <si>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</si>
  <si>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</si>
  <si>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</si>
  <si>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Specialty 1</t>
  </si>
  <si>
    <t>Registered Nursing Associates</t>
  </si>
  <si>
    <t>Non- Registered Nursing Associates</t>
  </si>
  <si>
    <t>October</t>
  </si>
  <si>
    <t>November</t>
  </si>
  <si>
    <t>December</t>
  </si>
  <si>
    <t>430 - GERIATRIC MEDICINE - STANDARD</t>
  </si>
  <si>
    <t>320 - CARDIOLOGY - STANDARD</t>
  </si>
  <si>
    <t>502 - GYNAECOLOGY - STANDARD</t>
  </si>
  <si>
    <t>420 - PAEDIATRICS - STANDARD</t>
  </si>
  <si>
    <t>110 - TRAUMA &amp; ORTHOPAEDICS - STANDARD</t>
  </si>
  <si>
    <t>301 - GASTROENTEROLOGY - STANDARD</t>
  </si>
  <si>
    <t>400 - NEUROLOGY - STANDARD</t>
  </si>
  <si>
    <t>192 - CRITICAL CARE MEDICINE - STANDARD</t>
  </si>
  <si>
    <t>326 - ACUTE INTERNAL MEDICINE - STANDARD</t>
  </si>
  <si>
    <t>302 - ENDOCRINOLOGY - STANDARD</t>
  </si>
  <si>
    <t>100 - GENERAL SURGERY - STANDARD</t>
  </si>
  <si>
    <t>340 - RESPIRATORY MEDICINE - STANDARD</t>
  </si>
  <si>
    <t>Mary Ward and Central delivery suite</t>
  </si>
  <si>
    <t>501 - OBSTETRICS - STANDARD</t>
  </si>
  <si>
    <t>800 - CLINICAL ONCOLOGY - STANDARD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</si>
</sst>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8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9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8" fillId="0" borderId="0"/>
    <xf numFmtId="0" fontId="2" fillId="0" borderId="0"/>
    <xf numFmtId="0" fontId="39" fillId="0" borderId="0"/>
    <xf numFmtId="0" fontId="40" fillId="0" borderId="0"/>
    <xf numFmtId="0" fontId="42" fillId="0" borderId="0"/>
    <xf numFmtId="0" fontId="43" fillId="0" borderId="0"/>
    <xf numFmtId="0" fontId="44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7" fillId="0" borderId="0"/>
    <xf numFmtId="9" fontId="47" fillId="0" borderId="0" applyFont="0" applyFill="0" applyBorder="0" applyAlignment="0" applyProtection="0"/>
    <xf numFmtId="0" fontId="48" fillId="0" borderId="0"/>
    <xf numFmtId="0" fontId="2" fillId="0" borderId="0"/>
  </cellStyleXfs>
  <cellXfs count="236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1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36" fillId="53" borderId="1" xfId="0" applyFont="1" applyFill="1" applyBorder="1" applyAlignment="1" applyProtection="1">
      <alignment vertical="center"/>
    </xf>
    <xf numFmtId="0" fontId="0" fillId="53" borderId="1" xfId="0" applyFill="1" applyBorder="1" applyProtection="1"/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2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1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2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0" fontId="0" fillId="0" borderId="0" xfId="0" applyNumberFormat="1"/>
    <xf numFmtId="0" fontId="35" fillId="0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/>
    <xf numFmtId="1" fontId="32" fillId="54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0" borderId="1" xfId="0" applyFont="1" applyFill="1" applyBorder="1"/>
    <xf numFmtId="1" fontId="32" fillId="51" borderId="1" xfId="415" applyNumberFormat="1" applyFont="1" applyFill="1" applyBorder="1" applyAlignment="1">
      <alignment horizontal="center" vertical="center" wrapText="1"/>
    </xf>
    <xf numFmtId="16" fontId="41" fillId="55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6" borderId="1" xfId="0" applyNumberFormat="1" applyFill="1" applyBorder="1"/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7" fontId="36" fillId="5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165" fontId="35" fillId="56" borderId="1" xfId="0" applyNumberFormat="1" applyFont="1" applyFill="1" applyBorder="1" applyAlignment="1" applyProtection="1">
      <alignment horizontal="center" vertical="center"/>
      <protection locked="0"/>
    </xf>
    <xf numFmtId="165" fontId="30" fillId="56" borderId="1" xfId="0" applyNumberFormat="1" applyFont="1" applyFill="1" applyBorder="1" applyAlignment="1" applyProtection="1">
      <alignment horizontal="center" vertical="center"/>
      <protection locked="0"/>
    </xf>
    <xf numFmtId="0" fontId="46" fillId="0" borderId="2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6" fillId="0" borderId="1" xfId="0" applyFon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2" fillId="0" borderId="1" xfId="0" applyFont="1" applyBorder="1" applyProtection="1">
      <protection locked="0"/>
    </xf>
    <xf numFmtId="0" fontId="30" fillId="5" borderId="2" xfId="0" applyFont="1" applyFill="1" applyBorder="1" applyAlignment="1" applyProtection="1">
      <alignment horizontal="left" vertical="top" wrapText="1"/>
      <protection locked="0"/>
    </xf>
    <xf numFmtId="9" fontId="30" fillId="5" borderId="1" xfId="10" applyFont="1" applyFill="1" applyBorder="1" applyAlignment="1" applyProtection="1">
      <alignment horizontal="left" vertical="top" wrapText="1"/>
      <protection locked="0"/>
    </xf>
    <xf numFmtId="1" fontId="35" fillId="5" borderId="3" xfId="0" applyNumberFormat="1" applyFont="1" applyFill="1" applyBorder="1" applyAlignment="1" applyProtection="1">
      <alignment horizontal="center" vertical="center"/>
      <protection locked="0"/>
    </xf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35" fillId="5" borderId="3" xfId="425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7" fontId="0" fillId="0" borderId="24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7" fontId="0" fillId="0" borderId="2" xfId="0" applyNumberFormat="1" applyBorder="1" applyAlignment="1">
      <alignment horizont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6" fontId="32" fillId="51" borderId="3" xfId="0" applyNumberFormat="1" applyFont="1" applyFill="1" applyBorder="1" applyAlignment="1" applyProtection="1">
      <alignment horizontal="center" vertical="center" wrapText="1"/>
    </xf>
    <xf numFmtId="0" fontId="33" fillId="51" borderId="2" xfId="0" applyFont="1" applyFill="1" applyBorder="1" applyAlignment="1">
      <alignment horizontal="center" vertical="center" wrapText="1"/>
    </xf>
    <xf numFmtId="16" fontId="32" fillId="51" borderId="4" xfId="0" applyNumberFormat="1" applyFont="1" applyFill="1" applyBorder="1" applyAlignment="1" applyProtection="1">
      <alignment horizontal="left" vertical="center" wrapText="1"/>
    </xf>
    <xf numFmtId="16" fontId="32" fillId="51" borderId="5" xfId="0" applyNumberFormat="1" applyFont="1" applyFill="1" applyBorder="1" applyAlignment="1" applyProtection="1">
      <alignment horizontal="left" vertical="center" wrapText="1"/>
    </xf>
    <xf numFmtId="16" fontId="32" fillId="51" borderId="1" xfId="0" applyNumberFormat="1" applyFont="1" applyFill="1" applyBorder="1" applyAlignment="1" applyProtection="1">
      <alignment horizontal="center" vertical="center" wrapText="1"/>
    </xf>
    <xf numFmtId="0" fontId="32" fillId="51" borderId="1" xfId="0" applyFont="1" applyFill="1" applyBorder="1" applyAlignment="1" applyProtection="1">
      <alignment horizontal="center" vertical="center" wrapText="1"/>
      <protection hidden="1"/>
    </xf>
    <xf numFmtId="16" fontId="32" fillId="51" borderId="7" xfId="160" applyNumberFormat="1" applyFont="1" applyFill="1" applyBorder="1" applyAlignment="1">
      <alignment horizontal="center" vertical="center" wrapText="1"/>
    </xf>
    <xf numFmtId="16" fontId="32" fillId="51" borderId="8" xfId="160" applyNumberFormat="1" applyFont="1" applyFill="1" applyBorder="1" applyAlignment="1">
      <alignment horizontal="center" vertical="center" wrapText="1"/>
    </xf>
    <xf numFmtId="16" fontId="32" fillId="51" borderId="1" xfId="160" applyNumberFormat="1" applyFont="1" applyFill="1" applyBorder="1" applyAlignment="1">
      <alignment horizontal="center" vertical="center" wrapText="1"/>
    </xf>
    <xf numFmtId="16" fontId="32" fillId="51" borderId="3" xfId="160" applyNumberFormat="1" applyFont="1" applyFill="1" applyBorder="1" applyAlignment="1">
      <alignment horizontal="center" vertical="center" wrapText="1"/>
    </xf>
    <xf numFmtId="16" fontId="32" fillId="51" borderId="2" xfId="160" applyNumberFormat="1" applyFont="1" applyFill="1" applyBorder="1" applyAlignment="1">
      <alignment horizontal="center" vertical="center" wrapText="1"/>
    </xf>
    <xf numFmtId="0" fontId="32" fillId="51" borderId="1" xfId="160" applyFont="1" applyFill="1" applyBorder="1" applyAlignment="1" applyProtection="1">
      <alignment horizontal="center" vertical="center" wrapText="1"/>
      <protection hidden="1"/>
    </xf>
    <xf numFmtId="0" fontId="33" fillId="51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1" borderId="3" xfId="160" applyFont="1" applyFill="1" applyBorder="1" applyAlignment="1" applyProtection="1">
      <alignment horizontal="center" vertical="center" wrapText="1"/>
      <protection hidden="1"/>
    </xf>
    <xf numFmtId="0" fontId="32" fillId="51" borderId="6" xfId="160" applyFont="1" applyFill="1" applyBorder="1" applyAlignment="1" applyProtection="1">
      <alignment horizontal="center" vertical="center" wrapText="1"/>
      <protection hidden="1"/>
    </xf>
    <xf numFmtId="0" fontId="32" fillId="51" borderId="2" xfId="160" applyFont="1" applyFill="1" applyBorder="1" applyAlignment="1" applyProtection="1">
      <alignment horizontal="center" vertical="center" wrapText="1"/>
      <protection hidden="1"/>
    </xf>
    <xf numFmtId="0" fontId="33" fillId="51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1" borderId="4" xfId="160" applyNumberFormat="1" applyFont="1" applyFill="1" applyBorder="1" applyAlignment="1">
      <alignment horizontal="left" vertical="center" wrapText="1"/>
    </xf>
    <xf numFmtId="16" fontId="32" fillId="51" borderId="5" xfId="160" applyNumberFormat="1" applyFont="1" applyFill="1" applyBorder="1" applyAlignment="1">
      <alignment horizontal="left" vertical="center" wrapText="1"/>
    </xf>
    <xf numFmtId="16" fontId="32" fillId="51" borderId="1" xfId="0" applyNumberFormat="1" applyFont="1" applyFill="1" applyBorder="1" applyAlignment="1">
      <alignment horizontal="center" vertical="center" wrapText="1"/>
    </xf>
    <xf numFmtId="16" fontId="32" fillId="51" borderId="3" xfId="0" applyNumberFormat="1" applyFont="1" applyFill="1" applyBorder="1" applyAlignment="1">
      <alignment horizontal="center" vertical="center" wrapText="1"/>
    </xf>
    <xf numFmtId="16" fontId="32" fillId="51" borderId="3" xfId="415" applyNumberFormat="1" applyFont="1" applyFill="1" applyBorder="1" applyAlignment="1">
      <alignment horizontal="center" vertical="center" wrapText="1"/>
    </xf>
    <xf numFmtId="16" fontId="32" fillId="51" borderId="6" xfId="415" applyNumberFormat="1" applyFont="1" applyFill="1" applyBorder="1" applyAlignment="1">
      <alignment horizontal="center" vertical="center" wrapText="1"/>
    </xf>
    <xf numFmtId="16" fontId="32" fillId="51" borderId="2" xfId="415" applyNumberFormat="1" applyFont="1" applyFill="1" applyBorder="1" applyAlignment="1">
      <alignment horizontal="center" vertical="center" wrapText="1"/>
    </xf>
    <xf numFmtId="16" fontId="32" fillId="51" borderId="7" xfId="415" applyNumberFormat="1" applyFont="1" applyFill="1" applyBorder="1" applyAlignment="1">
      <alignment horizontal="center" vertical="center" wrapText="1"/>
    </xf>
    <xf numFmtId="0" fontId="34" fillId="51" borderId="8" xfId="415" applyFont="1" applyFill="1" applyBorder="1" applyAlignment="1">
      <alignment horizontal="center" vertical="center" wrapText="1"/>
    </xf>
    <xf numFmtId="16" fontId="32" fillId="51" borderId="8" xfId="415" applyNumberFormat="1" applyFont="1" applyFill="1" applyBorder="1" applyAlignment="1">
      <alignment horizontal="center" vertical="center" wrapText="1"/>
    </xf>
    <xf numFmtId="0" fontId="33" fillId="51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16" fontId="32" fillId="51" borderId="1" xfId="415" applyNumberFormat="1" applyFont="1" applyFill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2" fillId="51" borderId="3" xfId="415" applyFont="1" applyFill="1" applyBorder="1" applyAlignment="1" applyProtection="1">
      <alignment horizontal="center" vertical="center" wrapText="1"/>
      <protection hidden="1"/>
    </xf>
    <xf numFmtId="0" fontId="34" fillId="0" borderId="6" xfId="415" applyFont="1" applyBorder="1" applyAlignment="1">
      <alignment horizontal="center" vertical="center" wrapText="1"/>
    </xf>
    <xf numFmtId="0" fontId="32" fillId="51" borderId="1" xfId="415" applyFont="1" applyFill="1" applyBorder="1" applyAlignment="1" applyProtection="1">
      <alignment horizontal="center" vertical="center" wrapText="1"/>
      <protection hidden="1"/>
    </xf>
    <xf numFmtId="16" fontId="32" fillId="51" borderId="4" xfId="415" applyNumberFormat="1" applyFont="1" applyFill="1" applyBorder="1" applyAlignment="1">
      <alignment horizontal="left" vertical="center" wrapText="1"/>
    </xf>
    <xf numFmtId="16" fontId="32" fillId="51" borderId="5" xfId="415" applyNumberFormat="1" applyFont="1" applyFill="1" applyBorder="1" applyAlignment="1">
      <alignment horizontal="left" vertical="center" wrapText="1"/>
    </xf>
    <xf numFmtId="0" fontId="32" fillId="51" borderId="6" xfId="415" applyFont="1" applyFill="1" applyBorder="1" applyAlignment="1" applyProtection="1">
      <alignment horizontal="center" vertical="center" wrapText="1"/>
      <protection hidden="1"/>
    </xf>
    <xf numFmtId="0" fontId="32" fillId="51" borderId="2" xfId="415" applyFont="1" applyFill="1" applyBorder="1" applyAlignment="1" applyProtection="1">
      <alignment horizontal="center" vertical="center" wrapText="1"/>
      <protection hidden="1"/>
    </xf>
  </cellXfs>
  <cellStyles count="429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13" xfId="427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20 2" xfId="428"/>
    <cellStyle name="Normal 21" xfId="424"/>
    <cellStyle name="Normal 22" xfId="425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10" xfId="426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4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0\Safer%20Staffing%20August%202020\NStf-Fil%20V3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tooine\DailyStaffingLevels\Safer%20staffing%20monthly%20reports\Safer%20Staffing%202021\February%202021\NStf-Fil%20V37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100 - GENERAL SURGERY - STANDARD</v>
          </cell>
        </row>
        <row r="3">
          <cell r="A3" t="str">
            <v>100 - GENERAL SURGERY - PROTECTED</v>
          </cell>
        </row>
        <row r="4">
          <cell r="A4" t="str">
            <v>100 - GENERAL SURGERY - RISK MANAGED</v>
          </cell>
        </row>
        <row r="5">
          <cell r="A5" t="str">
            <v>101 - UROLOGY - STANDARD</v>
          </cell>
        </row>
        <row r="6">
          <cell r="A6" t="str">
            <v>101 - UROLOGY - PROTECTED</v>
          </cell>
        </row>
        <row r="7">
          <cell r="A7" t="str">
            <v>101 - UROLOGY - RISK MANAGED</v>
          </cell>
        </row>
        <row r="8">
          <cell r="A8" t="str">
            <v>103 - BREAST SURGERY - STANDARD</v>
          </cell>
        </row>
        <row r="9">
          <cell r="A9" t="str">
            <v>103 - BREAST SURGERY - PROTECTED</v>
          </cell>
        </row>
        <row r="10">
          <cell r="A10" t="str">
            <v>103 - BREAST SURGERY - RISK MANAGED</v>
          </cell>
        </row>
        <row r="11">
          <cell r="A11" t="str">
            <v>107 - VASCULAR SURGERY - STANDARD</v>
          </cell>
        </row>
        <row r="12">
          <cell r="A12" t="str">
            <v>107 - VASCULAR SURGERY - PROTECTED</v>
          </cell>
        </row>
        <row r="13">
          <cell r="A13" t="str">
            <v>107 - VASCULAR SURGERY - RISK MANAGED</v>
          </cell>
        </row>
        <row r="14">
          <cell r="A14" t="str">
            <v>110 - TRAUMA &amp; ORTHOPAEDICS - STANDARD</v>
          </cell>
        </row>
        <row r="15">
          <cell r="A15" t="str">
            <v>110 - TRAUMA &amp; ORTHOPAEDICS - PROTECTED</v>
          </cell>
        </row>
        <row r="16">
          <cell r="A16" t="str">
            <v>110 - TRAUMA &amp; ORTHOPAEDICS - RISK MANAGED</v>
          </cell>
        </row>
        <row r="17">
          <cell r="A17" t="str">
            <v>120 - ENT - STANDARD</v>
          </cell>
        </row>
        <row r="18">
          <cell r="A18" t="str">
            <v>120 - ENT - PROTECTED</v>
          </cell>
        </row>
        <row r="19">
          <cell r="A19" t="str">
            <v>120 - ENT - RISK MANAGED</v>
          </cell>
        </row>
        <row r="20">
          <cell r="A20" t="str">
            <v>130 - OPHTHALMOLOGY - STANDARD</v>
          </cell>
        </row>
        <row r="21">
          <cell r="A21" t="str">
            <v>130 - OPHTHALMOLOGY - PROTECTED</v>
          </cell>
        </row>
        <row r="22">
          <cell r="A22" t="str">
            <v>130 - OPHTHALMOLOGY - RISK MANAGED</v>
          </cell>
        </row>
        <row r="23">
          <cell r="A23" t="str">
            <v>140 - ORAL SURGERY - STANDARD</v>
          </cell>
        </row>
        <row r="24">
          <cell r="A24" t="str">
            <v>140 - ORAL SURGERY - PROTECTED</v>
          </cell>
        </row>
        <row r="25">
          <cell r="A25" t="str">
            <v>140 - ORAL SURGERY - RISK MANAGED</v>
          </cell>
        </row>
        <row r="26">
          <cell r="A26" t="str">
            <v>141 - RESTORATIVE DENTISTRY - STANDARD</v>
          </cell>
        </row>
        <row r="27">
          <cell r="A27" t="str">
            <v>141 - RESTORATIVE DENTISTRY - PROTECTED</v>
          </cell>
        </row>
        <row r="28">
          <cell r="A28" t="str">
            <v>141 - RESTORATIVE DENTISTRY - RISK MANAGED</v>
          </cell>
        </row>
        <row r="29">
          <cell r="A29" t="str">
            <v>142 - PAEDIATRIC DENTISTRY - STANDARD</v>
          </cell>
        </row>
        <row r="30">
          <cell r="A30" t="str">
            <v>142 - PAEDIATRIC DENTISTRY - PROTECTED</v>
          </cell>
        </row>
        <row r="31">
          <cell r="A31" t="str">
            <v>142 - PAEDIATRIC DENTISTRY - RISK MANAGED</v>
          </cell>
        </row>
        <row r="32">
          <cell r="A32" t="str">
            <v>143 - ORTHODONTICS - STANDARD</v>
          </cell>
        </row>
        <row r="33">
          <cell r="A33" t="str">
            <v>143 - ORTHODONTICS - PROTECTED</v>
          </cell>
        </row>
        <row r="34">
          <cell r="A34" t="str">
            <v>143 - ORTHODONTICS - RISK MANAGED</v>
          </cell>
        </row>
        <row r="35">
          <cell r="A35" t="str">
            <v>145 - ORAL &amp; MAXILLO FACIAL SURGERY - STANDARD</v>
          </cell>
        </row>
        <row r="36">
          <cell r="A36" t="str">
            <v>145 - ORAL &amp; MAXILLO FACIAL SURGERY - PROTECTED</v>
          </cell>
        </row>
        <row r="37">
          <cell r="A37" t="str">
            <v>145 - ORAL &amp; MAXILLO FACIAL SURGERY - RISK MANAGED</v>
          </cell>
        </row>
        <row r="38">
          <cell r="A38" t="str">
            <v>150 - NEUROSURGERY - STANDARD</v>
          </cell>
        </row>
        <row r="39">
          <cell r="A39" t="str">
            <v>150 - NEUROSURGERY - PROTECTED</v>
          </cell>
        </row>
        <row r="40">
          <cell r="A40" t="str">
            <v>150 - NEUROSURGERY - RISK MANAGED</v>
          </cell>
        </row>
        <row r="41">
          <cell r="A41" t="str">
            <v>160 - PLASTIC SURGERY - STANDARD</v>
          </cell>
        </row>
        <row r="42">
          <cell r="A42" t="str">
            <v>160 - PLASTIC SURGERY - PROTECTED</v>
          </cell>
        </row>
        <row r="43">
          <cell r="A43" t="str">
            <v>160 - PLASTIC SURGERY - RISK MANAGED</v>
          </cell>
        </row>
        <row r="44">
          <cell r="A44" t="str">
            <v>170 - CARDIOTHORACIC SURGERY - STANDARD</v>
          </cell>
        </row>
        <row r="45">
          <cell r="A45" t="str">
            <v>170 - CARDIOTHORACIC SURGERY - PROTECTED</v>
          </cell>
        </row>
        <row r="46">
          <cell r="A46" t="str">
            <v>170 - CARDIOTHORACIC SURGERY - RISK MANAGED</v>
          </cell>
        </row>
        <row r="47">
          <cell r="A47" t="str">
            <v>171 - PAEDIATRIC SURGERY - STANDARD</v>
          </cell>
        </row>
        <row r="48">
          <cell r="A48" t="str">
            <v>171 - PAEDIATRIC SURGERY - PROTECTED</v>
          </cell>
        </row>
        <row r="49">
          <cell r="A49" t="str">
            <v>171 - PAEDIATRIC SURGERY - RISK MANAGED</v>
          </cell>
        </row>
        <row r="50">
          <cell r="A50" t="str">
            <v>180 - ACCIDENT &amp; EMERGENCY - STANDARD</v>
          </cell>
        </row>
        <row r="51">
          <cell r="A51" t="str">
            <v>180 - ACCIDENT &amp; EMERGENCY - PROTECTED</v>
          </cell>
        </row>
        <row r="52">
          <cell r="A52" t="str">
            <v>180 - ACCIDENT &amp; EMERGENCY - RISK MANAGED</v>
          </cell>
        </row>
        <row r="53">
          <cell r="A53" t="str">
            <v>190 - ANAESTHETICS - STANDARD</v>
          </cell>
        </row>
        <row r="54">
          <cell r="A54" t="str">
            <v>190 - ANAESTHETICS - PROTECTED</v>
          </cell>
        </row>
        <row r="55">
          <cell r="A55" t="str">
            <v>190 - ANAESTHETICS - RISK MANAGED</v>
          </cell>
        </row>
        <row r="56">
          <cell r="A56" t="str">
            <v>192 - CRITICAL CARE MEDICINE - STANDARD</v>
          </cell>
        </row>
        <row r="57">
          <cell r="A57" t="str">
            <v>192 - CRITICAL CARE MEDICINE - PROTECTED</v>
          </cell>
        </row>
        <row r="58">
          <cell r="A58" t="str">
            <v>192 - CRITICAL CARE MEDICINE - RISK MANAGED</v>
          </cell>
        </row>
        <row r="59">
          <cell r="A59" t="str">
            <v>300 - GENERAL MEDICINE - STANDARD</v>
          </cell>
        </row>
        <row r="60">
          <cell r="A60" t="str">
            <v>300 - GENERAL MEDICINE - PROTECTED</v>
          </cell>
        </row>
        <row r="61">
          <cell r="A61" t="str">
            <v>300 - GENERAL MEDICINE - RISK MANAGED</v>
          </cell>
        </row>
        <row r="62">
          <cell r="A62" t="str">
            <v>301 - GASTROENTEROLOGY - STANDARD</v>
          </cell>
        </row>
        <row r="63">
          <cell r="A63" t="str">
            <v>301 - GASTROENTEROLOGY - PROTECTED</v>
          </cell>
        </row>
        <row r="64">
          <cell r="A64" t="str">
            <v>301 - GASTROENTEROLOGY - RISK MANAGED</v>
          </cell>
        </row>
        <row r="65">
          <cell r="A65" t="str">
            <v>302 - ENDOCRINOLOGY - STANDARD</v>
          </cell>
        </row>
        <row r="66">
          <cell r="A66" t="str">
            <v>302 - ENDOCRINOLOGY - PROTECTED</v>
          </cell>
        </row>
        <row r="67">
          <cell r="A67" t="str">
            <v>302 - ENDOCRINOLOGY - RISK MANAGED</v>
          </cell>
        </row>
        <row r="68">
          <cell r="A68" t="str">
            <v>303 - CLINICAL HAEMATOLOGY - STANDARD</v>
          </cell>
        </row>
        <row r="69">
          <cell r="A69" t="str">
            <v>303 - CLINICAL HAEMATOLOGY - PROTECTED</v>
          </cell>
        </row>
        <row r="70">
          <cell r="A70" t="str">
            <v>303 - CLINICAL HAEMATOLOGY - RISK MANAGED</v>
          </cell>
        </row>
        <row r="71">
          <cell r="A71" t="str">
            <v>304 - CLINICAL PHYSIOLOGY - STANDARD</v>
          </cell>
        </row>
        <row r="72">
          <cell r="A72" t="str">
            <v>304 - CLINICAL PHYSIOLOGY - PROTECTED</v>
          </cell>
        </row>
        <row r="73">
          <cell r="A73" t="str">
            <v>304 - CLINICAL PHYSIOLOGY - RISK MANAGED</v>
          </cell>
        </row>
        <row r="74">
          <cell r="A74" t="str">
            <v>305 - CLINICAL PHARMACOLOGY - STANDARD</v>
          </cell>
        </row>
        <row r="75">
          <cell r="A75" t="str">
            <v>305 - CLINICAL PHARMACOLOGY - PROTECTED</v>
          </cell>
        </row>
        <row r="76">
          <cell r="A76" t="str">
            <v>305 - CLINICAL PHARMACOLOGY - RISK MANAGED</v>
          </cell>
        </row>
        <row r="77">
          <cell r="A77" t="str">
            <v>307 - DIABETIC MEDICINE - STANDARD</v>
          </cell>
        </row>
        <row r="78">
          <cell r="A78" t="str">
            <v>307 - DIABETIC MEDICINE - PROTECTED</v>
          </cell>
        </row>
        <row r="79">
          <cell r="A79" t="str">
            <v>307 - DIABETIC MEDICINE - RISK MANAGED</v>
          </cell>
        </row>
        <row r="80">
          <cell r="A80" t="str">
            <v>310 - AUDIOLOGICAL MEDICINE - STANDARD</v>
          </cell>
        </row>
        <row r="81">
          <cell r="A81" t="str">
            <v>310 - AUDIOLOGICAL MEDICINE - PROTECTED</v>
          </cell>
        </row>
        <row r="82">
          <cell r="A82" t="str">
            <v>310 - AUDIOLOGICAL MEDICINE - RISK MANAGED</v>
          </cell>
        </row>
        <row r="83">
          <cell r="A83" t="str">
            <v>313 - CLINICAL IMMUNOLOGY AND ALLERGY - STANDARD</v>
          </cell>
        </row>
        <row r="84">
          <cell r="A84" t="str">
            <v>313 - CLINICAL IMMUNOLOGY AND ALLERGY - PROTECTED</v>
          </cell>
        </row>
        <row r="85">
          <cell r="A85" t="str">
            <v>313 - CLINICAL IMMUNOLOGY AND ALLERGY - RISK MANAGED</v>
          </cell>
        </row>
        <row r="86">
          <cell r="A86" t="str">
            <v>314 - REHABILITATION - STANDARD</v>
          </cell>
        </row>
        <row r="87">
          <cell r="A87" t="str">
            <v>314 - REHABILITATION - PROTECTED</v>
          </cell>
        </row>
        <row r="88">
          <cell r="A88" t="str">
            <v>314 - REHABILITATION - RISK MANAGED</v>
          </cell>
        </row>
        <row r="89">
          <cell r="A89" t="str">
            <v>315 - PALLIATIVE MEDICINE - STANDARD</v>
          </cell>
        </row>
        <row r="90">
          <cell r="A90" t="str">
            <v>315 - PALLIATIVE MEDICINE - PROTECTED</v>
          </cell>
        </row>
        <row r="91">
          <cell r="A91" t="str">
            <v>315 - PALLIATIVE MEDICINE - RISK MANAGED</v>
          </cell>
        </row>
        <row r="92">
          <cell r="A92" t="str">
            <v>318 - INTERMEDIATE CARE - STANDARD</v>
          </cell>
        </row>
        <row r="93">
          <cell r="A93" t="str">
            <v>318 - INTERMEDIATE CARE - PROTECTED</v>
          </cell>
        </row>
        <row r="94">
          <cell r="A94" t="str">
            <v>318 - INTERMEDIATE CARE - RISK MANAGED</v>
          </cell>
        </row>
        <row r="95">
          <cell r="A95" t="str">
            <v>319 - RESPITE CARE - STANDARD</v>
          </cell>
        </row>
        <row r="96">
          <cell r="A96" t="str">
            <v>319 - RESPITE CARE - PROTECTED</v>
          </cell>
        </row>
        <row r="97">
          <cell r="A97" t="str">
            <v>319 - RESPITE CARE - RISK MANAGED</v>
          </cell>
        </row>
        <row r="98">
          <cell r="A98" t="str">
            <v>320 - CARDIOLOGY - STANDARD</v>
          </cell>
        </row>
        <row r="99">
          <cell r="A99" t="str">
            <v>320 - CARDIOLOGY - PROTECTED</v>
          </cell>
        </row>
        <row r="100">
          <cell r="A100" t="str">
            <v>320 - CARDIOLOGY - RISK MANAGED</v>
          </cell>
        </row>
        <row r="101">
          <cell r="A101" t="str">
            <v>321 - PAEDIATRIC CARDIOLOGY - STANDARD</v>
          </cell>
        </row>
        <row r="102">
          <cell r="A102" t="str">
            <v>321 - PAEDIATRIC CARDIOLOGY - PROTECTED</v>
          </cell>
        </row>
        <row r="103">
          <cell r="A103" t="str">
            <v>321 - PAEDIATRIC CARDIOLOGY - RISK MANAGED</v>
          </cell>
        </row>
        <row r="104">
          <cell r="A104" t="str">
            <v>323 - SPINAL INJURIES - STANDARD</v>
          </cell>
        </row>
        <row r="105">
          <cell r="A105" t="str">
            <v>323 - SPINAL INJURIES - PROTECTED</v>
          </cell>
        </row>
        <row r="106">
          <cell r="A106" t="str">
            <v>323 - SPINAL INJURIES - RISK MANAGED</v>
          </cell>
        </row>
        <row r="107">
          <cell r="A107" t="str">
            <v>325 - SPORTS AND EXERCISE MEDICINE - STANDARD</v>
          </cell>
        </row>
        <row r="108">
          <cell r="A108" t="str">
            <v>325 - SPORTS AND EXERCISE MEDICINE - PROTECTED</v>
          </cell>
        </row>
        <row r="109">
          <cell r="A109" t="str">
            <v>325 - SPORTS AND EXERCISE MEDICINE - RISK MANAGED</v>
          </cell>
        </row>
        <row r="110">
          <cell r="A110" t="str">
            <v>326 - ACUTE INTERNAL MEDICINE - STANDARD</v>
          </cell>
        </row>
        <row r="111">
          <cell r="A111" t="str">
            <v>326 - ACUTE INTERNAL MEDICINE - PROTECTED</v>
          </cell>
        </row>
        <row r="112">
          <cell r="A112" t="str">
            <v>326 - ACUTE INTERNAL MEDICINE - RISK MANAGED</v>
          </cell>
        </row>
        <row r="113">
          <cell r="A113" t="str">
            <v>328 - STROKE MEDICINE - STANDARD</v>
          </cell>
        </row>
        <row r="114">
          <cell r="A114" t="str">
            <v>328 - STROKE MEDICINE - PROTECTED</v>
          </cell>
        </row>
        <row r="115">
          <cell r="A115" t="str">
            <v>328 - STROKE MEDICINE - RISK MANAGED</v>
          </cell>
        </row>
        <row r="116">
          <cell r="A116" t="str">
            <v>330 - DERMATOLOGY - STANDARD</v>
          </cell>
        </row>
        <row r="117">
          <cell r="A117" t="str">
            <v>330 - DERMATOLOGY - PROTECTED</v>
          </cell>
        </row>
        <row r="118">
          <cell r="A118" t="str">
            <v>330 - DERMATOLOGY - RISK MANAGED</v>
          </cell>
        </row>
        <row r="119">
          <cell r="A119" t="str">
            <v>340 - RESPIRATORY MEDICINE - STANDARD</v>
          </cell>
        </row>
        <row r="120">
          <cell r="A120" t="str">
            <v>340 - RESPIRATORY MEDICINE - PROTECTED</v>
          </cell>
        </row>
        <row r="121">
          <cell r="A121" t="str">
            <v>340 - RESPIRATORY MEDICINE - RISK MANAGED</v>
          </cell>
        </row>
        <row r="122">
          <cell r="A122" t="str">
            <v>350 - INFECTIOUS DISEASES - STANDARD</v>
          </cell>
        </row>
        <row r="123">
          <cell r="A123" t="str">
            <v>350 - INFECTIOUS DISEASES - PROTECTED</v>
          </cell>
        </row>
        <row r="124">
          <cell r="A124" t="str">
            <v>350 - INFECTIOUS DISEASES - RISK MANAGED</v>
          </cell>
        </row>
        <row r="125">
          <cell r="A125" t="str">
            <v>352 - TROPICAL MEDICINE - STANDARD</v>
          </cell>
        </row>
        <row r="126">
          <cell r="A126" t="str">
            <v>352 - TROPICAL MEDICINE - PROTECTED</v>
          </cell>
        </row>
        <row r="127">
          <cell r="A127" t="str">
            <v>352 - TROPICAL MEDICINE - RISK MANAGED</v>
          </cell>
        </row>
        <row r="128">
          <cell r="A128" t="str">
            <v>360 - GENITOURINARY MEDICINE - STANDARD</v>
          </cell>
        </row>
        <row r="129">
          <cell r="A129" t="str">
            <v>360 - GENITOURINARY MEDICINE - PROTECTED</v>
          </cell>
        </row>
        <row r="130">
          <cell r="A130" t="str">
            <v>360 - GENITOURINARY MEDICINE - RISK MANAGED</v>
          </cell>
        </row>
        <row r="131">
          <cell r="A131" t="str">
            <v>361 - NEPHROLOGY - STANDARD</v>
          </cell>
        </row>
        <row r="132">
          <cell r="A132" t="str">
            <v>361 - NEPHROLOGY - PROTECTED</v>
          </cell>
        </row>
        <row r="133">
          <cell r="A133" t="str">
            <v>361 - NEPHROLOGY - RISK MANAGED</v>
          </cell>
        </row>
        <row r="134">
          <cell r="A134" t="str">
            <v>370 - MEDICAL ONCOLOGY - STANDARD</v>
          </cell>
        </row>
        <row r="135">
          <cell r="A135" t="str">
            <v>370 - MEDICAL ONCOLOGY - PROTECTED</v>
          </cell>
        </row>
        <row r="136">
          <cell r="A136" t="str">
            <v>370 - MEDICAL ONCOLOGY - RISK MANAGED</v>
          </cell>
        </row>
        <row r="137">
          <cell r="A137" t="str">
            <v>399 - PSYCHIATRY SERVICES - STANDARD</v>
          </cell>
        </row>
        <row r="138">
          <cell r="A138" t="str">
            <v>399 - PSYCHIATRY SERVICES - PROTECTED</v>
          </cell>
        </row>
        <row r="139">
          <cell r="A139" t="str">
            <v>399 - PSYCHIATRY SERVICES - RISK MANAGED</v>
          </cell>
        </row>
        <row r="140">
          <cell r="A140" t="str">
            <v>400 - NEUROLOGY - STANDARD</v>
          </cell>
        </row>
        <row r="141">
          <cell r="A141" t="str">
            <v>400 - NEUROLOGY - PROTECTED</v>
          </cell>
        </row>
        <row r="142">
          <cell r="A142" t="str">
            <v>400 - NEUROLOGY - RISK MANAGED</v>
          </cell>
        </row>
        <row r="143">
          <cell r="A143" t="str">
            <v>401 - CLINICAL NEURO-PHYSIOLOGY - STANDARD</v>
          </cell>
        </row>
        <row r="144">
          <cell r="A144" t="str">
            <v>401 - CLINICAL NEURO-PHYSIOLOGY - PROTECTED</v>
          </cell>
        </row>
        <row r="145">
          <cell r="A145" t="str">
            <v>401 - CLINICAL NEURO-PHYSIOLOGY - RISK MANAGED</v>
          </cell>
        </row>
        <row r="146">
          <cell r="A146" t="str">
            <v>410 - RHEUMATOLOGY - STANDARD</v>
          </cell>
        </row>
        <row r="147">
          <cell r="A147" t="str">
            <v>410 - RHEUMATOLOGY - PROTECTED</v>
          </cell>
        </row>
        <row r="148">
          <cell r="A148" t="str">
            <v>410 - RHEUMATOLOGY - RISK MANAGED</v>
          </cell>
        </row>
        <row r="149">
          <cell r="A149" t="str">
            <v>420 - PAEDIATRICS - STANDARD</v>
          </cell>
        </row>
        <row r="150">
          <cell r="A150" t="str">
            <v>420 - PAEDIATRICS - PROTECTED</v>
          </cell>
        </row>
        <row r="151">
          <cell r="A151" t="str">
            <v>420 - PAEDIATRICS - RISK MANAGED</v>
          </cell>
        </row>
        <row r="152">
          <cell r="A152" t="str">
            <v>421 - PAEDIATRIC NEUROLOGY - STANDARD</v>
          </cell>
        </row>
        <row r="153">
          <cell r="A153" t="str">
            <v>421 - PAEDIATRIC NEUROLOGY - PROTECTED</v>
          </cell>
        </row>
        <row r="154">
          <cell r="A154" t="str">
            <v>421 - PAEDIATRIC NEUROLOGY - RISK MANAGED</v>
          </cell>
        </row>
        <row r="155">
          <cell r="A155" t="str">
            <v>422 - NEONATOLOGY - STANDARD</v>
          </cell>
        </row>
        <row r="156">
          <cell r="A156" t="str">
            <v>422 - NEONATOLOGY - PROTECTED</v>
          </cell>
        </row>
        <row r="157">
          <cell r="A157" t="str">
            <v>422 - NEONATOLOGY - RISK MANAGED</v>
          </cell>
        </row>
        <row r="158">
          <cell r="A158" t="str">
            <v>424 - WELL BABIES - STANDARD</v>
          </cell>
        </row>
        <row r="159">
          <cell r="A159" t="str">
            <v>424 - WELL BABIES - PROTECTED</v>
          </cell>
        </row>
        <row r="160">
          <cell r="A160" t="str">
            <v>424 - WELL BABIES - RISK MANAGED</v>
          </cell>
        </row>
        <row r="161">
          <cell r="A161" t="str">
            <v>430 - GERIATRIC MEDICINE - STANDARD</v>
          </cell>
        </row>
        <row r="162">
          <cell r="A162" t="str">
            <v>430 - GERIATRIC MEDICINE - PROTECTED</v>
          </cell>
        </row>
        <row r="163">
          <cell r="A163" t="str">
            <v>430 - GERIATRIC MEDICINE - RISK MANAGED</v>
          </cell>
        </row>
        <row r="164">
          <cell r="A164" t="str">
            <v>450 - DENTAL MEDICINE SPECIALTIES - STANDARD</v>
          </cell>
        </row>
        <row r="165">
          <cell r="A165" t="str">
            <v>450 - DENTAL MEDICINE SPECIALTIES - PROTECTED</v>
          </cell>
        </row>
        <row r="166">
          <cell r="A166" t="str">
            <v>450 - DENTAL MEDICINE SPECIALTIES - RISK MANAGED</v>
          </cell>
        </row>
        <row r="167">
          <cell r="A167" t="str">
            <v>460 - MEDICAL OPHTHALMOLOGY - STANDARD</v>
          </cell>
        </row>
        <row r="168">
          <cell r="A168" t="str">
            <v>460 - MEDICAL OPHTHALMOLOGY - PROTECTED</v>
          </cell>
        </row>
        <row r="169">
          <cell r="A169" t="str">
            <v>460 - MEDICAL OPHTHALMOLOGY - RISK MANAGED</v>
          </cell>
        </row>
        <row r="170">
          <cell r="A170" t="str">
            <v>501 - OBSTETRICS - STANDARD</v>
          </cell>
        </row>
        <row r="171">
          <cell r="A171" t="str">
            <v>501 - OBSTETRICS - PROTECTED</v>
          </cell>
        </row>
        <row r="172">
          <cell r="A172" t="str">
            <v>501 - OBSTETRICS - RISK MANAGED</v>
          </cell>
        </row>
        <row r="173">
          <cell r="A173" t="str">
            <v>502 - GYNAECOLOGY - STANDARD</v>
          </cell>
        </row>
        <row r="174">
          <cell r="A174" t="str">
            <v>502 - GYNAECOLOGY - PROTECTED</v>
          </cell>
        </row>
        <row r="175">
          <cell r="A175" t="str">
            <v>502 - GYNAECOLOGY - RISK MANAGED</v>
          </cell>
        </row>
        <row r="176">
          <cell r="A176" t="str">
            <v>560 - MIDWIFE LED CARE - STANDARD</v>
          </cell>
        </row>
        <row r="177">
          <cell r="A177" t="str">
            <v>560 - MIDWIFE LED CARE - PROTECTED</v>
          </cell>
        </row>
        <row r="178">
          <cell r="A178" t="str">
            <v>560 - MIDWIFE LED CARE - RISK MANAGED</v>
          </cell>
        </row>
        <row r="179">
          <cell r="A179" t="str">
            <v>700 - LEARNING DISABILITY - STANDARD</v>
          </cell>
        </row>
        <row r="180">
          <cell r="A180" t="str">
            <v>700 - LEARNING DISABILITY - PROTECTED</v>
          </cell>
        </row>
        <row r="181">
          <cell r="A181" t="str">
            <v>700 - LEARNING DISABILITY - RISK MANAGED</v>
          </cell>
        </row>
        <row r="182">
          <cell r="A182" t="str">
            <v>710 - ADULT MENTAL ILLNESS - STANDARD</v>
          </cell>
        </row>
        <row r="183">
          <cell r="A183" t="str">
            <v>710 - ADULT MENTAL ILLNESS - PROTECTED</v>
          </cell>
        </row>
        <row r="184">
          <cell r="A184" t="str">
            <v>710 - ADULT MENTAL ILLNESS - RISK MANAGED</v>
          </cell>
        </row>
        <row r="185">
          <cell r="A185" t="str">
            <v>711 - CHILD AND ADOLESCENT PSYCHIATRY - STANDARD</v>
          </cell>
        </row>
        <row r="186">
          <cell r="A186" t="str">
            <v>711 - CHILD AND ADOLESCENT PSYCHIATRY - PROTECTED</v>
          </cell>
        </row>
        <row r="187">
          <cell r="A187" t="str">
            <v>711 - CHILD AND ADOLESCENT PSYCHIATRY - RISK MANAGED</v>
          </cell>
        </row>
        <row r="188">
          <cell r="A188" t="str">
            <v>712 - FORENSIC PSYCHIATRY - STANDARD</v>
          </cell>
        </row>
        <row r="189">
          <cell r="A189" t="str">
            <v>712 - FORENSIC PSYCHIATRY - PROTECTED</v>
          </cell>
        </row>
        <row r="190">
          <cell r="A190" t="str">
            <v>712 - FORENSIC PSYCHIATRY - RISK MANAGED</v>
          </cell>
        </row>
        <row r="191">
          <cell r="A191" t="str">
            <v>713 - PSYCHOTHERAPY - STANDARD</v>
          </cell>
        </row>
        <row r="192">
          <cell r="A192" t="str">
            <v>713 - PSYCHOTHERAPY - PROTECTED</v>
          </cell>
        </row>
        <row r="193">
          <cell r="A193" t="str">
            <v>713 - PSYCHOTHERAPY - RISK MANAGED</v>
          </cell>
        </row>
        <row r="194">
          <cell r="A194" t="str">
            <v>715 - OLD AGE PSYCHIATRY - STANDARD</v>
          </cell>
        </row>
        <row r="195">
          <cell r="A195" t="str">
            <v>715 - OLD AGE PSYCHIATRY - PROTECTED</v>
          </cell>
        </row>
        <row r="196">
          <cell r="A196" t="str">
            <v>715 - OLD AGE PSYCHIATRY - RISK MANAGED</v>
          </cell>
        </row>
        <row r="197">
          <cell r="A197" t="str">
            <v>800 - CLINICAL ONCOLOGY - STANDARD</v>
          </cell>
        </row>
        <row r="198">
          <cell r="A198" t="str">
            <v>800 - CLINICAL ONCOLOGY - PROTECTED</v>
          </cell>
        </row>
        <row r="199">
          <cell r="A199" t="str">
            <v>800 - CLINICAL ONCOLOGY - RISK MANAGED</v>
          </cell>
        </row>
        <row r="200">
          <cell r="A200" t="str">
            <v>810 - RADIOLOGY - STANDARD</v>
          </cell>
        </row>
        <row r="201">
          <cell r="A201" t="str">
            <v>810 - RADIOLOGY - PROTECTED</v>
          </cell>
        </row>
        <row r="202">
          <cell r="A202" t="str">
            <v>810 - RADIOLOGY - RISK MANAGED</v>
          </cell>
        </row>
        <row r="203">
          <cell r="A203" t="str">
            <v>822 - CHEMICAL PATHOLOGY - STANDARD</v>
          </cell>
        </row>
        <row r="204">
          <cell r="A204" t="str">
            <v>822 - CHEMICAL PATHOLOGY - PROTECTED</v>
          </cell>
        </row>
        <row r="205">
          <cell r="A205" t="str">
            <v>822 - CHEMICAL PATHOLOGY - RISK MANAGED</v>
          </cell>
        </row>
        <row r="206">
          <cell r="A206" t="str">
            <v>823 - HAEMATOLOGY - STANDARD</v>
          </cell>
        </row>
        <row r="207">
          <cell r="A207" t="str">
            <v>823 - HAEMATOLOGY - PROTECTED</v>
          </cell>
        </row>
        <row r="208">
          <cell r="A208" t="str">
            <v>823 - HAEMATOLOGY - RISK MANAGED</v>
          </cell>
        </row>
        <row r="209">
          <cell r="A209" t="str">
            <v>879 - COMMUNITY NURSING - STANDARD</v>
          </cell>
        </row>
        <row r="210">
          <cell r="A210" t="str">
            <v>879 - COMMUNITY NURSING - PROTECTED</v>
          </cell>
        </row>
        <row r="211">
          <cell r="A211" t="str">
            <v>879 - COMMUNITY NURSING - RISK MANAGED</v>
          </cell>
        </row>
        <row r="212">
          <cell r="A212" t="str">
            <v>901 - OCCUPATIONAL MEDICINE - STANDARD</v>
          </cell>
        </row>
        <row r="213">
          <cell r="A213" t="str">
            <v>901 - OCCUPATIONAL MEDICINE - PROTECTED</v>
          </cell>
        </row>
        <row r="214">
          <cell r="A214" t="str">
            <v>901 - OCCUPATIONAL MEDICINE - RISK MANAGED</v>
          </cell>
        </row>
        <row r="215">
          <cell r="A215" t="str">
            <v>903 - PUBLIC HEALTH MEDICINE - STANDARD</v>
          </cell>
        </row>
        <row r="216">
          <cell r="A216" t="str">
            <v>903 - PUBLIC HEALTH MEDICINE - PROTECTED</v>
          </cell>
        </row>
        <row r="217">
          <cell r="A217" t="str">
            <v>903 - PUBLIC HEALTH MEDICINE - RISK MANAGED</v>
          </cell>
        </row>
        <row r="218">
          <cell r="A218" t="str">
            <v>920 - ORTHOTICS AND PROSTHETICS - STANDARD</v>
          </cell>
        </row>
        <row r="219">
          <cell r="A219" t="str">
            <v>920 - ORTHOTICS AND PROSTHETICS - PROTECTED</v>
          </cell>
        </row>
        <row r="220">
          <cell r="A220" t="str">
            <v>920 - ORTHOTICS AND PROSTHETICS - RISK MANAGED</v>
          </cell>
        </row>
        <row r="221">
          <cell r="A221" t="str">
            <v>921 - GENETICS - STANDARD</v>
          </cell>
        </row>
        <row r="222">
          <cell r="A222" t="str">
            <v>921 - GENETICS - PROTECTED</v>
          </cell>
        </row>
        <row r="223">
          <cell r="A223" t="str">
            <v>921 - GENETICS - RISK MANAGED</v>
          </cell>
        </row>
        <row r="224">
          <cell r="A224" t="str">
            <v>922 - SEXUAL HEALTH SERVICES - STANDARD</v>
          </cell>
        </row>
        <row r="225">
          <cell r="A225" t="str">
            <v>922 - SEXUAL HEALTH SERVICES - PROTECTED</v>
          </cell>
        </row>
        <row r="226">
          <cell r="A226" t="str">
            <v>922 - SEXUAL HEALTH SERVICES - RISK MANAGED</v>
          </cell>
        </row>
        <row r="227">
          <cell r="A227" t="str">
            <v>923 - DIAGNOSTIC PATHOLOGY - STANDARD</v>
          </cell>
        </row>
        <row r="228">
          <cell r="A228" t="str">
            <v>923 - DIAGNOSTIC PATHOLOGY - PROTECTED</v>
          </cell>
        </row>
        <row r="229">
          <cell r="A229" t="str">
            <v>923 - DIAGNOSTIC PATHOLOGY - RISK MANAGED</v>
          </cell>
        </row>
        <row r="230">
          <cell r="A230" t="str">
            <v>924 - BLOOD DONOR CENTRES - STANDARD</v>
          </cell>
        </row>
        <row r="231">
          <cell r="A231" t="str">
            <v>924 - BLOOD DONOR CENTRES - PROTECTED</v>
          </cell>
        </row>
        <row r="232">
          <cell r="A232" t="str">
            <v>924 - BLOOD DONOR CENTRES - RISK MANAGED</v>
          </cell>
        </row>
        <row r="233">
          <cell r="A233" t="str">
            <v>925 - COMMUNITY CARE SERVICES - STANDARD</v>
          </cell>
        </row>
        <row r="234">
          <cell r="A234" t="str">
            <v>925 - COMMUNITY CARE SERVICES - PROTECTED</v>
          </cell>
        </row>
        <row r="235">
          <cell r="A235" t="str">
            <v>925 - COMMUNITY CARE SERVICES - RISK MANAGED</v>
          </cell>
        </row>
        <row r="236">
          <cell r="A236" t="str">
            <v>926 - THERAPY SERVICES - STANDARD</v>
          </cell>
        </row>
        <row r="237">
          <cell r="A237" t="str">
            <v>926 - THERAPY SERVICES - PROTECTED</v>
          </cell>
        </row>
        <row r="238">
          <cell r="A238" t="str">
            <v>926 - THERAPY SERVICES - RISK MANAGED</v>
          </cell>
        </row>
        <row r="239">
          <cell r="A239" t="str">
            <v>927 - PHYSICAL HEALTH REHABILITATION - STANDARD</v>
          </cell>
        </row>
        <row r="240">
          <cell r="A240" t="str">
            <v>927 - PHYSICAL HEALTH REHABILITATION - PROTECTED</v>
          </cell>
        </row>
        <row r="241">
          <cell r="A241" t="str">
            <v>927 - PHYSICAL HEALTH REHABILITATION - RISK MANAGED</v>
          </cell>
        </row>
        <row r="242">
          <cell r="A242" t="str">
            <v>928 - MENTAL HEALTH REHABILITATION - STANDARD</v>
          </cell>
        </row>
        <row r="243">
          <cell r="A243" t="str">
            <v>928 - MENTAL HEALTH REHABILITATION - PROTECTED</v>
          </cell>
        </row>
        <row r="244">
          <cell r="A244" t="str">
            <v>928 - MENTAL HEALTH REHABILITATION - RISK MANAGED</v>
          </cell>
        </row>
        <row r="245">
          <cell r="A245" t="str">
            <v>929 - NEURO-REHABILITATION - STANDARD</v>
          </cell>
        </row>
        <row r="246">
          <cell r="A246" t="str">
            <v>929 - NEURO-REHABILITATION - PROTECTED</v>
          </cell>
        </row>
        <row r="247">
          <cell r="A247" t="str">
            <v>929 - NEURO-REHABILITATION - RISK MANAGED</v>
          </cell>
        </row>
        <row r="248">
          <cell r="A248" t="str">
            <v>996 - PSYCHIATRIC INTENSIVE CARE UNIT - STANDARD</v>
          </cell>
        </row>
        <row r="249">
          <cell r="A249" t="str">
            <v>996 - PSYCHIATRIC INTENSIVE CARE UNIT - PROTECTED</v>
          </cell>
        </row>
        <row r="250">
          <cell r="A250" t="str">
            <v>996 - PSYCHIATRIC INTENSIVE CARE UNIT - RISK MANAGED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ion History"/>
      <sheetName val="Control Panel"/>
      <sheetName val="Important Information"/>
      <sheetName val="Trust - Frontsheet"/>
      <sheetName val="Errors"/>
      <sheetName val="Warnings"/>
      <sheetName val="Wards"/>
      <sheetName val="Reference Data"/>
      <sheetName val="Bac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/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73"/>
      <c r="B3" s="174"/>
      <c r="C3" s="174"/>
      <c r="D3" s="175"/>
      <c r="E3" s="173" t="s">
        <v>31</v>
      </c>
      <c r="F3" s="174"/>
      <c r="G3" s="174"/>
      <c r="H3" s="175"/>
      <c r="I3" s="178" t="s">
        <v>32</v>
      </c>
      <c r="J3" s="179"/>
      <c r="K3" s="179"/>
      <c r="L3" s="180"/>
      <c r="M3" s="173" t="s">
        <v>33</v>
      </c>
      <c r="N3" s="174"/>
      <c r="O3" s="174"/>
      <c r="P3" s="175"/>
      <c r="Q3" s="163">
        <v>42095</v>
      </c>
      <c r="R3" s="164"/>
      <c r="S3" s="164"/>
      <c r="T3" s="165"/>
      <c r="U3" s="163">
        <v>42125</v>
      </c>
      <c r="V3" s="164"/>
      <c r="W3" s="164"/>
      <c r="X3" s="165"/>
      <c r="Y3" s="163">
        <v>42156</v>
      </c>
      <c r="Z3" s="164"/>
      <c r="AA3" s="164"/>
      <c r="AB3" s="165"/>
      <c r="AC3" s="163">
        <v>42186</v>
      </c>
      <c r="AD3" s="164"/>
      <c r="AE3" s="164"/>
      <c r="AF3" s="165"/>
      <c r="AG3" s="163">
        <v>42217</v>
      </c>
      <c r="AH3" s="164"/>
      <c r="AI3" s="164"/>
      <c r="AJ3" s="165"/>
      <c r="AK3" s="163">
        <v>42248</v>
      </c>
      <c r="AL3" s="164"/>
      <c r="AM3" s="164"/>
      <c r="AN3" s="165"/>
      <c r="AO3" s="163">
        <v>42278</v>
      </c>
      <c r="AP3" s="164"/>
      <c r="AQ3" s="164"/>
      <c r="AR3" s="165"/>
      <c r="AS3" s="163">
        <v>42309</v>
      </c>
      <c r="AT3" s="164"/>
      <c r="AU3" s="164"/>
      <c r="AV3" s="165"/>
      <c r="AW3" s="32"/>
      <c r="AX3" s="181">
        <v>42675</v>
      </c>
      <c r="AY3" s="182"/>
      <c r="AZ3" s="182"/>
      <c r="BA3" s="182"/>
      <c r="BB3" s="182"/>
      <c r="BC3" s="182"/>
      <c r="BD3" s="182"/>
      <c r="BE3" s="184"/>
      <c r="BF3" s="181">
        <v>42705</v>
      </c>
      <c r="BG3" s="182"/>
      <c r="BH3" s="182"/>
      <c r="BI3" s="182"/>
      <c r="BJ3" s="182"/>
      <c r="BK3" s="182"/>
      <c r="BL3" s="182"/>
      <c r="BM3" s="183"/>
      <c r="BN3" s="170">
        <v>42736</v>
      </c>
      <c r="BO3" s="171"/>
      <c r="BP3" s="171"/>
      <c r="BQ3" s="171"/>
      <c r="BR3" s="171"/>
      <c r="BS3" s="171"/>
      <c r="BT3" s="171"/>
      <c r="BU3" s="172"/>
      <c r="BV3" s="166">
        <v>42767</v>
      </c>
      <c r="BW3" s="167"/>
      <c r="BX3" s="167"/>
      <c r="BY3" s="167"/>
      <c r="BZ3" s="167"/>
      <c r="CA3" s="167"/>
      <c r="CB3" s="167"/>
      <c r="CC3" s="168"/>
      <c r="CD3" s="163">
        <v>42795</v>
      </c>
      <c r="CE3" s="164"/>
      <c r="CF3" s="164"/>
      <c r="CG3" s="164"/>
      <c r="CH3" s="164"/>
      <c r="CI3" s="164"/>
      <c r="CJ3" s="164"/>
      <c r="CK3" s="165"/>
      <c r="CL3" s="163">
        <v>42826</v>
      </c>
      <c r="CM3" s="164"/>
      <c r="CN3" s="164"/>
      <c r="CO3" s="164"/>
      <c r="CP3" s="164"/>
      <c r="CQ3" s="164"/>
      <c r="CR3" s="164"/>
      <c r="CS3" s="165"/>
      <c r="CT3" s="163">
        <v>42856</v>
      </c>
      <c r="CU3" s="164"/>
      <c r="CV3" s="164"/>
      <c r="CW3" s="164"/>
      <c r="CX3" s="164"/>
      <c r="CY3" s="164"/>
      <c r="CZ3" s="164"/>
      <c r="DA3" s="165"/>
      <c r="DB3" s="187">
        <v>42887</v>
      </c>
      <c r="DC3" s="188"/>
      <c r="DD3" s="188"/>
      <c r="DE3" s="188"/>
      <c r="DF3" s="188"/>
      <c r="DG3" s="44"/>
      <c r="DH3" s="44"/>
      <c r="DI3" s="44"/>
      <c r="DJ3" s="158" t="s">
        <v>47</v>
      </c>
      <c r="DK3" s="159"/>
      <c r="DL3" s="159"/>
      <c r="DM3" s="159"/>
      <c r="DN3" s="159"/>
      <c r="DO3" s="159"/>
      <c r="DP3" s="159"/>
      <c r="DQ3" s="160"/>
      <c r="DR3" s="189" t="s">
        <v>48</v>
      </c>
      <c r="DS3" s="190"/>
      <c r="DT3" s="190"/>
      <c r="DU3" s="190"/>
      <c r="DV3" s="190"/>
      <c r="DW3" s="190"/>
      <c r="DX3" s="190"/>
      <c r="DY3" s="191"/>
      <c r="DZ3" s="170">
        <v>42979</v>
      </c>
      <c r="EA3" s="194"/>
      <c r="EB3" s="194"/>
      <c r="EC3" s="194"/>
      <c r="ED3" s="194"/>
      <c r="EE3" s="194"/>
      <c r="EF3" s="194"/>
      <c r="EG3" s="194"/>
      <c r="EH3" s="181">
        <v>43009</v>
      </c>
      <c r="EI3" s="182"/>
      <c r="EJ3" s="182"/>
      <c r="EK3" s="182"/>
      <c r="EL3" s="182"/>
      <c r="EM3" s="182"/>
      <c r="EN3" s="182"/>
      <c r="EO3" s="183"/>
      <c r="EP3" s="170">
        <v>43040</v>
      </c>
      <c r="EQ3" s="171"/>
      <c r="ER3" s="171"/>
      <c r="ES3" s="171"/>
      <c r="ET3" s="171"/>
      <c r="EU3" s="171"/>
      <c r="EV3" s="171"/>
      <c r="EW3" s="171"/>
      <c r="EX3" s="153">
        <v>43070</v>
      </c>
      <c r="EY3" s="154"/>
      <c r="EZ3" s="154"/>
      <c r="FA3" s="154"/>
      <c r="FB3" s="154"/>
      <c r="FC3" s="154"/>
      <c r="FD3" s="154"/>
      <c r="FE3" s="154"/>
    </row>
    <row r="4" spans="1:161" ht="36" customHeight="1" x14ac:dyDescent="0.35">
      <c r="A4" s="176" t="s">
        <v>0</v>
      </c>
      <c r="B4" s="151" t="s">
        <v>1</v>
      </c>
      <c r="C4" s="151" t="s">
        <v>2</v>
      </c>
      <c r="D4" s="151" t="s">
        <v>1</v>
      </c>
      <c r="E4" s="151" t="s">
        <v>1</v>
      </c>
      <c r="F4" s="151" t="s">
        <v>2</v>
      </c>
      <c r="G4" s="151" t="s">
        <v>1</v>
      </c>
      <c r="H4" s="151" t="s">
        <v>2</v>
      </c>
      <c r="I4" s="151" t="s">
        <v>1</v>
      </c>
      <c r="J4" s="151" t="s">
        <v>2</v>
      </c>
      <c r="K4" s="151" t="s">
        <v>1</v>
      </c>
      <c r="L4" s="151" t="s">
        <v>2</v>
      </c>
      <c r="M4" s="151" t="s">
        <v>1</v>
      </c>
      <c r="N4" s="151" t="s">
        <v>2</v>
      </c>
      <c r="O4" s="151" t="s">
        <v>1</v>
      </c>
      <c r="P4" s="151" t="s">
        <v>2</v>
      </c>
      <c r="Q4" s="151" t="s">
        <v>1</v>
      </c>
      <c r="R4" s="151" t="s">
        <v>2</v>
      </c>
      <c r="S4" s="151" t="s">
        <v>1</v>
      </c>
      <c r="T4" s="151" t="s">
        <v>2</v>
      </c>
      <c r="U4" s="151" t="s">
        <v>1</v>
      </c>
      <c r="V4" s="151" t="s">
        <v>2</v>
      </c>
      <c r="W4" s="151" t="s">
        <v>1</v>
      </c>
      <c r="X4" s="151" t="s">
        <v>2</v>
      </c>
      <c r="Y4" s="151" t="s">
        <v>1</v>
      </c>
      <c r="Z4" s="151" t="s">
        <v>2</v>
      </c>
      <c r="AA4" s="151" t="s">
        <v>1</v>
      </c>
      <c r="AB4" s="151" t="s">
        <v>2</v>
      </c>
      <c r="AC4" s="151" t="s">
        <v>1</v>
      </c>
      <c r="AD4" s="151" t="s">
        <v>2</v>
      </c>
      <c r="AE4" s="151" t="s">
        <v>1</v>
      </c>
      <c r="AF4" s="151" t="s">
        <v>2</v>
      </c>
      <c r="AG4" s="151" t="s">
        <v>1</v>
      </c>
      <c r="AH4" s="151" t="s">
        <v>2</v>
      </c>
      <c r="AI4" s="151" t="s">
        <v>1</v>
      </c>
      <c r="AJ4" s="151" t="s">
        <v>2</v>
      </c>
      <c r="AK4" s="151" t="s">
        <v>1</v>
      </c>
      <c r="AL4" s="151" t="s">
        <v>2</v>
      </c>
      <c r="AM4" s="151" t="s">
        <v>1</v>
      </c>
      <c r="AN4" s="151" t="s">
        <v>2</v>
      </c>
      <c r="AO4" s="151" t="s">
        <v>1</v>
      </c>
      <c r="AP4" s="151" t="s">
        <v>2</v>
      </c>
      <c r="AQ4" s="151" t="s">
        <v>1</v>
      </c>
      <c r="AR4" s="151" t="s">
        <v>2</v>
      </c>
      <c r="AS4" s="151" t="s">
        <v>1</v>
      </c>
      <c r="AT4" s="151" t="s">
        <v>2</v>
      </c>
      <c r="AU4" s="151" t="s">
        <v>1</v>
      </c>
      <c r="AV4" s="151" t="s">
        <v>2</v>
      </c>
      <c r="AW4" s="151" t="s">
        <v>40</v>
      </c>
      <c r="AX4" s="151" t="s">
        <v>1</v>
      </c>
      <c r="AY4" s="151" t="s">
        <v>2</v>
      </c>
      <c r="AZ4" s="151" t="s">
        <v>1</v>
      </c>
      <c r="BA4" s="151" t="s">
        <v>2</v>
      </c>
      <c r="BB4" s="151" t="s">
        <v>37</v>
      </c>
      <c r="BC4" s="151" t="s">
        <v>38</v>
      </c>
      <c r="BD4" s="151" t="s">
        <v>39</v>
      </c>
      <c r="BE4" s="151" t="s">
        <v>40</v>
      </c>
      <c r="BF4" s="151" t="s">
        <v>1</v>
      </c>
      <c r="BG4" s="151" t="s">
        <v>2</v>
      </c>
      <c r="BH4" s="151" t="s">
        <v>1</v>
      </c>
      <c r="BI4" s="151" t="s">
        <v>2</v>
      </c>
      <c r="BJ4" s="151" t="s">
        <v>37</v>
      </c>
      <c r="BK4" s="151" t="s">
        <v>38</v>
      </c>
      <c r="BL4" s="151" t="s">
        <v>39</v>
      </c>
      <c r="BM4" s="151" t="s">
        <v>40</v>
      </c>
      <c r="BN4" s="169" t="s">
        <v>1</v>
      </c>
      <c r="BO4" s="169" t="s">
        <v>2</v>
      </c>
      <c r="BP4" s="169" t="s">
        <v>1</v>
      </c>
      <c r="BQ4" s="169" t="s">
        <v>2</v>
      </c>
      <c r="BR4" s="169" t="s">
        <v>37</v>
      </c>
      <c r="BS4" s="169" t="s">
        <v>38</v>
      </c>
      <c r="BT4" s="169" t="s">
        <v>39</v>
      </c>
      <c r="BU4" s="169" t="s">
        <v>40</v>
      </c>
      <c r="BV4" s="151" t="s">
        <v>1</v>
      </c>
      <c r="BW4" s="151" t="s">
        <v>2</v>
      </c>
      <c r="BX4" s="151" t="s">
        <v>1</v>
      </c>
      <c r="BY4" s="151" t="s">
        <v>2</v>
      </c>
      <c r="BZ4" s="151" t="s">
        <v>37</v>
      </c>
      <c r="CA4" s="151" t="s">
        <v>38</v>
      </c>
      <c r="CB4" s="151" t="s">
        <v>39</v>
      </c>
      <c r="CC4" s="151" t="s">
        <v>40</v>
      </c>
      <c r="CD4" s="151" t="s">
        <v>1</v>
      </c>
      <c r="CE4" s="151" t="s">
        <v>2</v>
      </c>
      <c r="CF4" s="151" t="s">
        <v>1</v>
      </c>
      <c r="CG4" s="151" t="s">
        <v>2</v>
      </c>
      <c r="CH4" s="151" t="s">
        <v>37</v>
      </c>
      <c r="CI4" s="151" t="s">
        <v>38</v>
      </c>
      <c r="CJ4" s="151" t="s">
        <v>39</v>
      </c>
      <c r="CK4" s="151" t="s">
        <v>40</v>
      </c>
      <c r="CL4" s="151" t="s">
        <v>1</v>
      </c>
      <c r="CM4" s="151" t="s">
        <v>2</v>
      </c>
      <c r="CN4" s="151" t="s">
        <v>1</v>
      </c>
      <c r="CO4" s="151" t="s">
        <v>2</v>
      </c>
      <c r="CP4" s="151" t="s">
        <v>37</v>
      </c>
      <c r="CQ4" s="151" t="s">
        <v>38</v>
      </c>
      <c r="CR4" s="151" t="s">
        <v>39</v>
      </c>
      <c r="CS4" s="151" t="s">
        <v>40</v>
      </c>
      <c r="CT4" s="161" t="s">
        <v>1</v>
      </c>
      <c r="CU4" s="161" t="s">
        <v>2</v>
      </c>
      <c r="CV4" s="161" t="s">
        <v>1</v>
      </c>
      <c r="CW4" s="161" t="s">
        <v>2</v>
      </c>
      <c r="CX4" s="161" t="s">
        <v>37</v>
      </c>
      <c r="CY4" s="161" t="s">
        <v>38</v>
      </c>
      <c r="CZ4" s="161" t="s">
        <v>39</v>
      </c>
      <c r="DA4" s="161" t="s">
        <v>40</v>
      </c>
      <c r="DB4" s="151" t="s">
        <v>1</v>
      </c>
      <c r="DC4" s="151" t="s">
        <v>2</v>
      </c>
      <c r="DD4" s="151" t="s">
        <v>1</v>
      </c>
      <c r="DE4" s="151" t="s">
        <v>2</v>
      </c>
      <c r="DF4" s="151" t="s">
        <v>37</v>
      </c>
      <c r="DG4" s="151" t="s">
        <v>38</v>
      </c>
      <c r="DH4" s="151" t="s">
        <v>39</v>
      </c>
      <c r="DI4" s="151" t="s">
        <v>40</v>
      </c>
      <c r="DJ4" s="152" t="s">
        <v>1</v>
      </c>
      <c r="DK4" s="152" t="s">
        <v>2</v>
      </c>
      <c r="DL4" s="152" t="s">
        <v>1</v>
      </c>
      <c r="DM4" s="152" t="s">
        <v>2</v>
      </c>
      <c r="DN4" s="152" t="s">
        <v>37</v>
      </c>
      <c r="DO4" s="155" t="s">
        <v>38</v>
      </c>
      <c r="DP4" s="155" t="s">
        <v>39</v>
      </c>
      <c r="DQ4" s="155" t="s">
        <v>40</v>
      </c>
      <c r="DR4" s="157" t="s">
        <v>1</v>
      </c>
      <c r="DS4" s="157" t="s">
        <v>2</v>
      </c>
      <c r="DT4" s="157" t="s">
        <v>1</v>
      </c>
      <c r="DU4" s="157" t="s">
        <v>2</v>
      </c>
      <c r="DV4" s="157" t="s">
        <v>37</v>
      </c>
      <c r="DW4" s="156" t="s">
        <v>38</v>
      </c>
      <c r="DX4" s="156" t="s">
        <v>39</v>
      </c>
      <c r="DY4" s="156" t="s">
        <v>40</v>
      </c>
      <c r="DZ4" s="186" t="s">
        <v>1</v>
      </c>
      <c r="EA4" s="186" t="s">
        <v>2</v>
      </c>
      <c r="EB4" s="186" t="s">
        <v>1</v>
      </c>
      <c r="EC4" s="186" t="s">
        <v>2</v>
      </c>
      <c r="ED4" s="186" t="s">
        <v>37</v>
      </c>
      <c r="EE4" s="193" t="s">
        <v>38</v>
      </c>
      <c r="EF4" s="193" t="s">
        <v>39</v>
      </c>
      <c r="EG4" s="193" t="s">
        <v>40</v>
      </c>
      <c r="EH4" s="185" t="s">
        <v>1</v>
      </c>
      <c r="EI4" s="185" t="s">
        <v>2</v>
      </c>
      <c r="EJ4" s="185" t="s">
        <v>1</v>
      </c>
      <c r="EK4" s="185" t="s">
        <v>2</v>
      </c>
      <c r="EL4" s="185" t="s">
        <v>37</v>
      </c>
      <c r="EM4" s="185" t="s">
        <v>38</v>
      </c>
      <c r="EN4" s="185" t="s">
        <v>39</v>
      </c>
      <c r="EO4" s="185" t="s">
        <v>40</v>
      </c>
      <c r="EP4" s="169" t="s">
        <v>1</v>
      </c>
      <c r="EQ4" s="169" t="s">
        <v>2</v>
      </c>
      <c r="ER4" s="169" t="s">
        <v>1</v>
      </c>
      <c r="ES4" s="169" t="s">
        <v>2</v>
      </c>
      <c r="ET4" s="169" t="s">
        <v>37</v>
      </c>
      <c r="EU4" s="169" t="s">
        <v>38</v>
      </c>
      <c r="EV4" s="80" t="s">
        <v>39</v>
      </c>
      <c r="EW4" s="80" t="s">
        <v>40</v>
      </c>
      <c r="EX4" s="150" t="s">
        <v>1</v>
      </c>
      <c r="EY4" s="150" t="s">
        <v>2</v>
      </c>
      <c r="EZ4" s="150" t="s">
        <v>1</v>
      </c>
      <c r="FA4" s="150" t="s">
        <v>2</v>
      </c>
      <c r="FB4" s="150" t="s">
        <v>37</v>
      </c>
      <c r="FC4" s="151" t="s">
        <v>38</v>
      </c>
      <c r="FD4" s="151" t="s">
        <v>39</v>
      </c>
      <c r="FE4" s="151" t="s">
        <v>40</v>
      </c>
    </row>
    <row r="5" spans="1:161" ht="15" customHeight="1" x14ac:dyDescent="0.35">
      <c r="A5" s="177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62"/>
      <c r="CU5" s="162"/>
      <c r="CV5" s="162"/>
      <c r="CW5" s="162"/>
      <c r="CX5" s="162"/>
      <c r="CY5" s="162"/>
      <c r="CZ5" s="162"/>
      <c r="DA5" s="162"/>
      <c r="DB5" s="152"/>
      <c r="DC5" s="152"/>
      <c r="DD5" s="152"/>
      <c r="DE5" s="152"/>
      <c r="DF5" s="152"/>
      <c r="DG5" s="152"/>
      <c r="DH5" s="152"/>
      <c r="DI5" s="152"/>
      <c r="DJ5" s="150"/>
      <c r="DK5" s="150"/>
      <c r="DL5" s="150"/>
      <c r="DM5" s="150"/>
      <c r="DN5" s="150"/>
      <c r="DO5" s="152"/>
      <c r="DP5" s="152"/>
      <c r="DQ5" s="152"/>
      <c r="DR5" s="192"/>
      <c r="DS5" s="192"/>
      <c r="DT5" s="192"/>
      <c r="DU5" s="192"/>
      <c r="DV5" s="192"/>
      <c r="DW5" s="157"/>
      <c r="DX5" s="157"/>
      <c r="DY5" s="157"/>
      <c r="DZ5" s="195"/>
      <c r="EA5" s="195"/>
      <c r="EB5" s="195"/>
      <c r="EC5" s="195"/>
      <c r="ED5" s="195"/>
      <c r="EE5" s="186"/>
      <c r="EF5" s="186"/>
      <c r="EG5" s="186"/>
      <c r="EH5" s="186"/>
      <c r="EI5" s="186"/>
      <c r="EJ5" s="186"/>
      <c r="EK5" s="186"/>
      <c r="EL5" s="186"/>
      <c r="EM5" s="186"/>
      <c r="EN5" s="186"/>
      <c r="EO5" s="186"/>
      <c r="EP5" s="152"/>
      <c r="EQ5" s="152"/>
      <c r="ER5" s="152"/>
      <c r="ES5" s="152"/>
      <c r="ET5" s="152"/>
      <c r="EU5" s="152"/>
      <c r="EV5" s="79"/>
      <c r="EW5" s="79"/>
      <c r="EX5" s="150"/>
      <c r="EY5" s="150"/>
      <c r="EZ5" s="150"/>
      <c r="FA5" s="150"/>
      <c r="FB5" s="150"/>
      <c r="FC5" s="152"/>
      <c r="FD5" s="152"/>
      <c r="FE5" s="152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46</v>
      </c>
      <c r="DH11" s="33" t="s">
        <v>46</v>
      </c>
      <c r="DI11" s="33" t="s">
        <v>46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44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41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42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45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46</v>
      </c>
      <c r="DC38" s="2" t="s">
        <v>46</v>
      </c>
      <c r="DD38" s="41" t="s">
        <v>46</v>
      </c>
      <c r="DE38" s="2" t="s">
        <v>46</v>
      </c>
      <c r="DF38" s="28"/>
      <c r="DG38" s="29" t="s">
        <v>46</v>
      </c>
      <c r="DH38" s="29" t="s">
        <v>46</v>
      </c>
      <c r="DI38" s="29" t="s">
        <v>46</v>
      </c>
      <c r="DJ38" s="41" t="s">
        <v>46</v>
      </c>
      <c r="DK38" s="2" t="s">
        <v>46</v>
      </c>
      <c r="DL38" s="41" t="s">
        <v>46</v>
      </c>
      <c r="DM38" s="2" t="s">
        <v>46</v>
      </c>
      <c r="DN38" s="28"/>
      <c r="DO38" s="29" t="s">
        <v>46</v>
      </c>
      <c r="DP38" s="29" t="s">
        <v>46</v>
      </c>
      <c r="DQ38" s="29" t="s">
        <v>46</v>
      </c>
      <c r="EH38" s="60" t="s">
        <v>46</v>
      </c>
      <c r="EI38" s="59" t="s">
        <v>46</v>
      </c>
      <c r="EJ38" s="60" t="s">
        <v>46</v>
      </c>
      <c r="EK38" s="59" t="s">
        <v>46</v>
      </c>
      <c r="EL38" s="61"/>
      <c r="EM38" s="62" t="s">
        <v>46</v>
      </c>
      <c r="EN38" s="62" t="s">
        <v>46</v>
      </c>
      <c r="EO38" s="62" t="s">
        <v>46</v>
      </c>
      <c r="EX38" s="76" t="s">
        <v>46</v>
      </c>
      <c r="EY38" s="2" t="s">
        <v>46</v>
      </c>
      <c r="EZ38" s="76" t="s">
        <v>46</v>
      </c>
      <c r="FA38" s="2" t="s">
        <v>46</v>
      </c>
      <c r="FB38" s="28"/>
      <c r="FC38" s="29" t="s">
        <v>46</v>
      </c>
      <c r="FD38" s="29" t="s">
        <v>46</v>
      </c>
      <c r="FE38" s="29" t="s">
        <v>46</v>
      </c>
    </row>
    <row r="39" spans="1:161" x14ac:dyDescent="0.35">
      <c r="EH39" s="60" t="s">
        <v>46</v>
      </c>
      <c r="EI39" s="59" t="s">
        <v>46</v>
      </c>
      <c r="EJ39" s="60" t="s">
        <v>46</v>
      </c>
      <c r="EK39" s="59" t="s">
        <v>46</v>
      </c>
      <c r="EL39" s="61"/>
      <c r="EM39" s="62" t="s">
        <v>46</v>
      </c>
      <c r="EN39" s="62" t="s">
        <v>46</v>
      </c>
      <c r="EO39" s="62" t="s">
        <v>46</v>
      </c>
    </row>
    <row r="40" spans="1:161" x14ac:dyDescent="0.35">
      <c r="EH40" s="60" t="s">
        <v>46</v>
      </c>
      <c r="EI40" s="59" t="s">
        <v>46</v>
      </c>
      <c r="EJ40" s="60" t="s">
        <v>46</v>
      </c>
      <c r="EK40" s="59" t="s">
        <v>46</v>
      </c>
      <c r="EL40" s="61"/>
      <c r="EM40" s="62" t="s">
        <v>46</v>
      </c>
      <c r="EN40" s="62" t="s">
        <v>46</v>
      </c>
      <c r="EO40" s="62" t="s">
        <v>46</v>
      </c>
    </row>
    <row r="41" spans="1:161" x14ac:dyDescent="0.35">
      <c r="EH41" s="60" t="s">
        <v>46</v>
      </c>
      <c r="EI41" s="59" t="s">
        <v>46</v>
      </c>
      <c r="EJ41" s="60" t="s">
        <v>46</v>
      </c>
      <c r="EK41" s="59" t="s">
        <v>46</v>
      </c>
      <c r="EL41" s="61"/>
      <c r="EM41" s="62" t="s">
        <v>46</v>
      </c>
      <c r="EN41" s="62" t="s">
        <v>46</v>
      </c>
      <c r="EO41" s="62" t="s">
        <v>46</v>
      </c>
    </row>
  </sheetData>
  <mergeCells count="185"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</mergeCells>
  <conditionalFormatting sqref="BB6:BB33 BB35:BB37">
    <cfRule type="expression" dxfId="39" priority="29" stopIfTrue="1">
      <formula>$A$1="N"</formula>
    </cfRule>
  </conditionalFormatting>
  <conditionalFormatting sqref="BB4:BB5">
    <cfRule type="expression" dxfId="38" priority="28" stopIfTrue="1">
      <formula>$A$1="N"</formula>
    </cfRule>
  </conditionalFormatting>
  <conditionalFormatting sqref="BB34">
    <cfRule type="expression" dxfId="37" priority="27" stopIfTrue="1">
      <formula>$A$1="N"</formula>
    </cfRule>
  </conditionalFormatting>
  <conditionalFormatting sqref="BJ6:BJ33 BJ35:BJ37">
    <cfRule type="expression" dxfId="36" priority="26" stopIfTrue="1">
      <formula>$A$1="N"</formula>
    </cfRule>
  </conditionalFormatting>
  <conditionalFormatting sqref="BJ4:BJ5">
    <cfRule type="expression" dxfId="35" priority="25" stopIfTrue="1">
      <formula>$A$1="N"</formula>
    </cfRule>
  </conditionalFormatting>
  <conditionalFormatting sqref="BJ34">
    <cfRule type="expression" dxfId="34" priority="24" stopIfTrue="1">
      <formula>$A$1="N"</formula>
    </cfRule>
  </conditionalFormatting>
  <conditionalFormatting sqref="BR6:BR33 BR35:BR37">
    <cfRule type="expression" dxfId="33" priority="23" stopIfTrue="1">
      <formula>$A$1="N"</formula>
    </cfRule>
  </conditionalFormatting>
  <conditionalFormatting sqref="BR4:BR5">
    <cfRule type="expression" dxfId="32" priority="22" stopIfTrue="1">
      <formula>$A$1="N"</formula>
    </cfRule>
  </conditionalFormatting>
  <conditionalFormatting sqref="BR34">
    <cfRule type="expression" dxfId="31" priority="21" stopIfTrue="1">
      <formula>$A$1="N"</formula>
    </cfRule>
  </conditionalFormatting>
  <conditionalFormatting sqref="BZ6:BZ33 BZ35:BZ36">
    <cfRule type="expression" dxfId="30" priority="20" stopIfTrue="1">
      <formula>$A$1="N"</formula>
    </cfRule>
  </conditionalFormatting>
  <conditionalFormatting sqref="BZ4:BZ5">
    <cfRule type="expression" dxfId="29" priority="19" stopIfTrue="1">
      <formula>$A$1="N"</formula>
    </cfRule>
  </conditionalFormatting>
  <conditionalFormatting sqref="BZ34">
    <cfRule type="expression" dxfId="28" priority="18" stopIfTrue="1">
      <formula>$A$1="N"</formula>
    </cfRule>
  </conditionalFormatting>
  <conditionalFormatting sqref="BZ37">
    <cfRule type="expression" dxfId="27" priority="17" stopIfTrue="1">
      <formula>$A$1="N"</formula>
    </cfRule>
  </conditionalFormatting>
  <conditionalFormatting sqref="CH6:CH37">
    <cfRule type="expression" dxfId="26" priority="16" stopIfTrue="1">
      <formula>$A$1="N"</formula>
    </cfRule>
  </conditionalFormatting>
  <conditionalFormatting sqref="CH4:CH5">
    <cfRule type="expression" dxfId="25" priority="15" stopIfTrue="1">
      <formula>$A$1="N"</formula>
    </cfRule>
  </conditionalFormatting>
  <conditionalFormatting sqref="CP6:CP37">
    <cfRule type="expression" dxfId="24" priority="14" stopIfTrue="1">
      <formula>$A$1="N"</formula>
    </cfRule>
  </conditionalFormatting>
  <conditionalFormatting sqref="CP4:CP5">
    <cfRule type="expression" dxfId="23" priority="13" stopIfTrue="1">
      <formula>$A$1="N"</formula>
    </cfRule>
  </conditionalFormatting>
  <conditionalFormatting sqref="DF6:DF30 DF32:DF38">
    <cfRule type="expression" dxfId="22" priority="12" stopIfTrue="1">
      <formula>$A$1="N"</formula>
    </cfRule>
  </conditionalFormatting>
  <conditionalFormatting sqref="DF4:DF5">
    <cfRule type="expression" dxfId="21" priority="11" stopIfTrue="1">
      <formula>$A$1="N"</formula>
    </cfRule>
  </conditionalFormatting>
  <conditionalFormatting sqref="DF31">
    <cfRule type="expression" dxfId="20" priority="10" stopIfTrue="1">
      <formula>$A$1="N"</formula>
    </cfRule>
  </conditionalFormatting>
  <conditionalFormatting sqref="DN6:DN22 DN24:DN33 DN38 DN35:DN36">
    <cfRule type="expression" dxfId="19" priority="9" stopIfTrue="1">
      <formula>$A$1="N"</formula>
    </cfRule>
  </conditionalFormatting>
  <conditionalFormatting sqref="DN4:DN5">
    <cfRule type="expression" dxfId="18" priority="8" stopIfTrue="1">
      <formula>$A$1="N"</formula>
    </cfRule>
  </conditionalFormatting>
  <conditionalFormatting sqref="DN23">
    <cfRule type="expression" dxfId="17" priority="7" stopIfTrue="1">
      <formula>$A$1="N"</formula>
    </cfRule>
  </conditionalFormatting>
  <conditionalFormatting sqref="DN37">
    <cfRule type="expression" dxfId="16" priority="6" stopIfTrue="1">
      <formula>$A$1="N"</formula>
    </cfRule>
  </conditionalFormatting>
  <conditionalFormatting sqref="DN34">
    <cfRule type="expression" dxfId="15" priority="5" stopIfTrue="1">
      <formula>$A$1="N"</formula>
    </cfRule>
  </conditionalFormatting>
  <conditionalFormatting sqref="ET6:ET37">
    <cfRule type="expression" dxfId="14" priority="4" stopIfTrue="1">
      <formula>$A$1="N"</formula>
    </cfRule>
  </conditionalFormatting>
  <conditionalFormatting sqref="ET4">
    <cfRule type="expression" dxfId="13" priority="3" stopIfTrue="1">
      <formula>$A$1="N"</formula>
    </cfRule>
  </conditionalFormatting>
  <conditionalFormatting sqref="FB6:FB38">
    <cfRule type="expression" dxfId="12" priority="2" stopIfTrue="1">
      <formula>$A$1="N"</formula>
    </cfRule>
  </conditionalFormatting>
  <conditionalFormatting sqref="FB4:FB5">
    <cfRule type="expression" dxfId="11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/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196" t="s">
        <v>49</v>
      </c>
      <c r="K1" s="197"/>
      <c r="L1" s="196" t="s">
        <v>50</v>
      </c>
      <c r="M1" s="197"/>
    </row>
    <row r="2" spans="1:13" ht="18.75" customHeight="1" x14ac:dyDescent="0.35">
      <c r="A2" s="198" t="s">
        <v>0</v>
      </c>
      <c r="B2" s="200" t="s">
        <v>52</v>
      </c>
      <c r="C2" s="200"/>
      <c r="D2" s="200" t="s">
        <v>39</v>
      </c>
      <c r="E2" s="200"/>
      <c r="F2" s="200" t="s">
        <v>52</v>
      </c>
      <c r="G2" s="200"/>
      <c r="H2" s="200" t="s">
        <v>39</v>
      </c>
      <c r="I2" s="200"/>
      <c r="J2" s="200" t="s">
        <v>55</v>
      </c>
      <c r="K2" s="200" t="s">
        <v>2</v>
      </c>
      <c r="L2" s="200" t="s">
        <v>55</v>
      </c>
      <c r="M2" s="200" t="s">
        <v>2</v>
      </c>
    </row>
    <row r="3" spans="1:13" ht="111" x14ac:dyDescent="0.35">
      <c r="A3" s="199"/>
      <c r="B3" s="96" t="s">
        <v>56</v>
      </c>
      <c r="C3" s="96" t="s">
        <v>57</v>
      </c>
      <c r="D3" s="96" t="s">
        <v>56</v>
      </c>
      <c r="E3" s="96" t="s">
        <v>57</v>
      </c>
      <c r="F3" s="96" t="s">
        <v>56</v>
      </c>
      <c r="G3" s="96" t="s">
        <v>57</v>
      </c>
      <c r="H3" s="96" t="s">
        <v>56</v>
      </c>
      <c r="I3" s="96" t="s">
        <v>57</v>
      </c>
      <c r="J3" s="200"/>
      <c r="K3" s="200"/>
      <c r="L3" s="200"/>
      <c r="M3" s="200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43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58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59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60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41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42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61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10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workbookViewId="0"/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4" t="s">
        <v>93</v>
      </c>
      <c r="B1" s="207" t="s">
        <v>49</v>
      </c>
      <c r="C1" s="207"/>
      <c r="D1" s="207"/>
      <c r="E1" s="207"/>
      <c r="F1" s="207" t="s">
        <v>50</v>
      </c>
      <c r="G1" s="207"/>
      <c r="H1" s="207"/>
      <c r="I1" s="207"/>
      <c r="J1" s="210" t="s">
        <v>94</v>
      </c>
      <c r="K1" s="211"/>
      <c r="L1" s="211"/>
      <c r="M1" s="212"/>
      <c r="N1" s="210" t="s">
        <v>51</v>
      </c>
      <c r="O1" s="211"/>
      <c r="P1" s="211"/>
      <c r="Q1" s="211"/>
      <c r="R1" s="211"/>
      <c r="S1" s="212"/>
      <c r="T1" s="205" t="s">
        <v>49</v>
      </c>
      <c r="U1" s="213"/>
      <c r="V1" s="205" t="s">
        <v>50</v>
      </c>
      <c r="W1" s="213"/>
      <c r="X1" s="208" t="s">
        <v>94</v>
      </c>
      <c r="Y1" s="209"/>
    </row>
    <row r="2" spans="1:25" ht="18.75" customHeight="1" x14ac:dyDescent="0.35">
      <c r="A2" s="215" t="s">
        <v>0</v>
      </c>
      <c r="B2" s="204" t="s">
        <v>52</v>
      </c>
      <c r="C2" s="204"/>
      <c r="D2" s="204" t="s">
        <v>39</v>
      </c>
      <c r="E2" s="204"/>
      <c r="F2" s="204" t="s">
        <v>52</v>
      </c>
      <c r="G2" s="204"/>
      <c r="H2" s="204" t="s">
        <v>39</v>
      </c>
      <c r="I2" s="204"/>
      <c r="J2" s="205" t="s">
        <v>95</v>
      </c>
      <c r="K2" s="206"/>
      <c r="L2" s="205" t="s">
        <v>53</v>
      </c>
      <c r="M2" s="206"/>
      <c r="N2" s="202" t="s">
        <v>37</v>
      </c>
      <c r="O2" s="202" t="s">
        <v>38</v>
      </c>
      <c r="P2" s="202" t="s">
        <v>39</v>
      </c>
      <c r="Q2" s="202" t="s">
        <v>54</v>
      </c>
      <c r="R2" s="202" t="s">
        <v>53</v>
      </c>
      <c r="S2" s="202" t="s">
        <v>40</v>
      </c>
      <c r="T2" s="204" t="s">
        <v>55</v>
      </c>
      <c r="U2" s="204" t="s">
        <v>2</v>
      </c>
      <c r="V2" s="204" t="s">
        <v>55</v>
      </c>
      <c r="W2" s="204" t="s">
        <v>2</v>
      </c>
      <c r="X2" s="202" t="s">
        <v>96</v>
      </c>
      <c r="Y2" s="202" t="s">
        <v>97</v>
      </c>
    </row>
    <row r="3" spans="1:25" ht="111" x14ac:dyDescent="0.35">
      <c r="A3" s="216"/>
      <c r="B3" s="109" t="s">
        <v>56</v>
      </c>
      <c r="C3" s="109" t="s">
        <v>57</v>
      </c>
      <c r="D3" s="109" t="s">
        <v>56</v>
      </c>
      <c r="E3" s="109" t="s">
        <v>57</v>
      </c>
      <c r="F3" s="109" t="s">
        <v>56</v>
      </c>
      <c r="G3" s="109" t="s">
        <v>57</v>
      </c>
      <c r="H3" s="109" t="s">
        <v>56</v>
      </c>
      <c r="I3" s="109" t="s">
        <v>57</v>
      </c>
      <c r="J3" s="109" t="s">
        <v>56</v>
      </c>
      <c r="K3" s="109" t="s">
        <v>57</v>
      </c>
      <c r="L3" s="109" t="s">
        <v>56</v>
      </c>
      <c r="M3" s="109" t="s">
        <v>57</v>
      </c>
      <c r="N3" s="203"/>
      <c r="O3" s="203"/>
      <c r="P3" s="203"/>
      <c r="Q3" s="203"/>
      <c r="R3" s="203"/>
      <c r="S3" s="203"/>
      <c r="T3" s="204"/>
      <c r="U3" s="204"/>
      <c r="V3" s="204"/>
      <c r="W3" s="204"/>
      <c r="X3" s="214"/>
      <c r="Y3" s="214"/>
    </row>
    <row r="4" spans="1:25" s="88" customFormat="1" x14ac:dyDescent="0.35">
      <c r="A4" s="103" t="s">
        <v>3</v>
      </c>
      <c r="B4" s="110">
        <v>2293.5</v>
      </c>
      <c r="C4" s="110">
        <v>1576.75</v>
      </c>
      <c r="D4" s="110">
        <v>1668</v>
      </c>
      <c r="E4" s="110">
        <v>1547.25</v>
      </c>
      <c r="F4" s="110">
        <v>1488</v>
      </c>
      <c r="G4" s="110">
        <v>1074.5</v>
      </c>
      <c r="H4" s="110">
        <v>1116</v>
      </c>
      <c r="I4" s="110">
        <v>1193.5</v>
      </c>
      <c r="J4" s="108"/>
      <c r="K4" s="108"/>
      <c r="L4" s="108"/>
      <c r="M4" s="108"/>
      <c r="N4" s="108"/>
      <c r="O4" s="107" t="s">
        <v>46</v>
      </c>
      <c r="P4" s="107" t="s">
        <v>46</v>
      </c>
      <c r="Q4" s="107" t="s">
        <v>46</v>
      </c>
      <c r="R4" s="107" t="s">
        <v>46</v>
      </c>
      <c r="S4" s="107" t="s">
        <v>46</v>
      </c>
      <c r="T4" s="111">
        <v>0.68748637453673422</v>
      </c>
      <c r="U4" s="111">
        <v>0.9276079136690647</v>
      </c>
      <c r="V4" s="111">
        <v>0.72211021505376349</v>
      </c>
      <c r="W4" s="111">
        <v>1.0694444444444444</v>
      </c>
      <c r="X4" s="111" t="s">
        <v>46</v>
      </c>
      <c r="Y4" s="111" t="s">
        <v>46</v>
      </c>
    </row>
    <row r="5" spans="1:25" s="88" customFormat="1" x14ac:dyDescent="0.35">
      <c r="A5" s="103" t="s">
        <v>4</v>
      </c>
      <c r="B5" s="106">
        <v>1984.5</v>
      </c>
      <c r="C5" s="106">
        <v>1470.75</v>
      </c>
      <c r="D5" s="106">
        <v>2205</v>
      </c>
      <c r="E5" s="106">
        <v>2089.5</v>
      </c>
      <c r="F5" s="110">
        <v>1116</v>
      </c>
      <c r="G5" s="110">
        <v>1023</v>
      </c>
      <c r="H5" s="108">
        <v>1116</v>
      </c>
      <c r="I5" s="105">
        <v>1497.5</v>
      </c>
      <c r="J5" s="108"/>
      <c r="K5" s="108"/>
      <c r="L5" s="108"/>
      <c r="M5" s="108"/>
      <c r="N5" s="108"/>
      <c r="O5" s="107" t="s">
        <v>46</v>
      </c>
      <c r="P5" s="107" t="s">
        <v>46</v>
      </c>
      <c r="Q5" s="107" t="s">
        <v>46</v>
      </c>
      <c r="R5" s="107" t="s">
        <v>46</v>
      </c>
      <c r="S5" s="107" t="s">
        <v>46</v>
      </c>
      <c r="T5" s="111">
        <v>0.74111866969009821</v>
      </c>
      <c r="U5" s="111">
        <v>0.94761904761904758</v>
      </c>
      <c r="V5" s="111">
        <v>0.91666666666666663</v>
      </c>
      <c r="W5" s="111">
        <v>1.3418458781362008</v>
      </c>
      <c r="X5" s="111" t="s">
        <v>46</v>
      </c>
      <c r="Y5" s="111" t="s">
        <v>46</v>
      </c>
    </row>
    <row r="6" spans="1:25" s="88" customFormat="1" x14ac:dyDescent="0.35">
      <c r="A6" s="103" t="s">
        <v>5</v>
      </c>
      <c r="B6" s="110">
        <v>2211</v>
      </c>
      <c r="C6" s="110">
        <v>1767.75</v>
      </c>
      <c r="D6" s="110">
        <v>1206</v>
      </c>
      <c r="E6" s="110">
        <v>1469</v>
      </c>
      <c r="F6" s="110">
        <v>1488</v>
      </c>
      <c r="G6" s="110">
        <v>1139.5</v>
      </c>
      <c r="H6" s="108">
        <v>1116</v>
      </c>
      <c r="I6" s="105">
        <v>1514</v>
      </c>
      <c r="J6" s="108"/>
      <c r="K6" s="108"/>
      <c r="L6" s="108"/>
      <c r="M6" s="108"/>
      <c r="N6" s="108"/>
      <c r="O6" s="107" t="s">
        <v>46</v>
      </c>
      <c r="P6" s="107" t="s">
        <v>46</v>
      </c>
      <c r="Q6" s="107" t="s">
        <v>46</v>
      </c>
      <c r="R6" s="107" t="s">
        <v>46</v>
      </c>
      <c r="S6" s="107" t="s">
        <v>46</v>
      </c>
      <c r="T6" s="111">
        <v>0.79952510176390779</v>
      </c>
      <c r="U6" s="111">
        <v>1.2180762852404643</v>
      </c>
      <c r="V6" s="111">
        <v>0.76579301075268813</v>
      </c>
      <c r="W6" s="111">
        <v>1.3566308243727598</v>
      </c>
      <c r="X6" s="111" t="s">
        <v>46</v>
      </c>
      <c r="Y6" s="111" t="s">
        <v>46</v>
      </c>
    </row>
    <row r="7" spans="1:25" s="88" customFormat="1" x14ac:dyDescent="0.35">
      <c r="A7" s="103" t="s">
        <v>6</v>
      </c>
      <c r="B7" s="110">
        <v>1260</v>
      </c>
      <c r="C7" s="110">
        <v>1280.5</v>
      </c>
      <c r="D7" s="110">
        <v>1260</v>
      </c>
      <c r="E7" s="110">
        <v>1215.5</v>
      </c>
      <c r="F7" s="110">
        <v>744</v>
      </c>
      <c r="G7" s="110">
        <v>742.5</v>
      </c>
      <c r="H7" s="108">
        <v>744</v>
      </c>
      <c r="I7" s="105">
        <v>743.5</v>
      </c>
      <c r="J7" s="108"/>
      <c r="K7" s="108"/>
      <c r="L7" s="108"/>
      <c r="M7" s="108"/>
      <c r="N7" s="108"/>
      <c r="O7" s="107" t="s">
        <v>46</v>
      </c>
      <c r="P7" s="107" t="s">
        <v>46</v>
      </c>
      <c r="Q7" s="107" t="s">
        <v>46</v>
      </c>
      <c r="R7" s="107" t="s">
        <v>46</v>
      </c>
      <c r="S7" s="107" t="s">
        <v>46</v>
      </c>
      <c r="T7" s="111">
        <v>1.0162698412698412</v>
      </c>
      <c r="U7" s="111">
        <v>0.9646825396825397</v>
      </c>
      <c r="V7" s="111">
        <v>0.99798387096774188</v>
      </c>
      <c r="W7" s="111">
        <v>0.99932795698924726</v>
      </c>
      <c r="X7" s="111" t="s">
        <v>46</v>
      </c>
      <c r="Y7" s="111" t="s">
        <v>46</v>
      </c>
    </row>
    <row r="8" spans="1:25" s="88" customFormat="1" x14ac:dyDescent="0.35">
      <c r="A8" s="103" t="s">
        <v>7</v>
      </c>
      <c r="B8" s="110">
        <v>1215</v>
      </c>
      <c r="C8" s="110">
        <v>763</v>
      </c>
      <c r="D8" s="110">
        <v>1215</v>
      </c>
      <c r="E8" s="110">
        <v>1398</v>
      </c>
      <c r="F8" s="110">
        <v>744</v>
      </c>
      <c r="G8" s="110">
        <v>744</v>
      </c>
      <c r="H8" s="108">
        <v>744</v>
      </c>
      <c r="I8" s="105">
        <v>744</v>
      </c>
      <c r="J8" s="108"/>
      <c r="K8" s="108"/>
      <c r="L8" s="108"/>
      <c r="M8" s="108"/>
      <c r="N8" s="108"/>
      <c r="O8" s="107" t="s">
        <v>46</v>
      </c>
      <c r="P8" s="107" t="s">
        <v>46</v>
      </c>
      <c r="Q8" s="107" t="s">
        <v>46</v>
      </c>
      <c r="R8" s="107" t="s">
        <v>46</v>
      </c>
      <c r="S8" s="107" t="s">
        <v>46</v>
      </c>
      <c r="T8" s="111">
        <v>0.62798353909465021</v>
      </c>
      <c r="U8" s="111">
        <v>1.1506172839506172</v>
      </c>
      <c r="V8" s="111">
        <v>1</v>
      </c>
      <c r="W8" s="111">
        <v>1</v>
      </c>
      <c r="X8" s="111" t="s">
        <v>46</v>
      </c>
      <c r="Y8" s="111" t="s">
        <v>46</v>
      </c>
    </row>
    <row r="9" spans="1:25" s="88" customFormat="1" x14ac:dyDescent="0.35">
      <c r="A9" s="103" t="s">
        <v>8</v>
      </c>
      <c r="B9" s="110">
        <v>3156</v>
      </c>
      <c r="C9" s="110">
        <v>2556.5</v>
      </c>
      <c r="D9" s="110">
        <v>690</v>
      </c>
      <c r="E9" s="110">
        <v>568.5</v>
      </c>
      <c r="F9" s="110">
        <v>2232</v>
      </c>
      <c r="G9" s="110">
        <v>1881</v>
      </c>
      <c r="H9" s="108">
        <v>372</v>
      </c>
      <c r="I9" s="105">
        <v>550.5</v>
      </c>
      <c r="J9" s="108"/>
      <c r="K9" s="108"/>
      <c r="L9" s="108"/>
      <c r="M9" s="108"/>
      <c r="N9" s="108"/>
      <c r="O9" s="107" t="s">
        <v>46</v>
      </c>
      <c r="P9" s="107" t="s">
        <v>46</v>
      </c>
      <c r="Q9" s="107" t="s">
        <v>46</v>
      </c>
      <c r="R9" s="107" t="s">
        <v>46</v>
      </c>
      <c r="S9" s="107" t="s">
        <v>46</v>
      </c>
      <c r="T9" s="111">
        <v>0.81004435994930291</v>
      </c>
      <c r="U9" s="111">
        <v>0.82391304347826089</v>
      </c>
      <c r="V9" s="111">
        <v>0.842741935483871</v>
      </c>
      <c r="W9" s="111">
        <v>1.4798387096774193</v>
      </c>
      <c r="X9" s="111" t="s">
        <v>46</v>
      </c>
      <c r="Y9" s="111" t="s">
        <v>46</v>
      </c>
    </row>
    <row r="10" spans="1:25" s="88" customFormat="1" x14ac:dyDescent="0.35">
      <c r="A10" s="103" t="s">
        <v>9</v>
      </c>
      <c r="B10" s="110">
        <v>1930.5</v>
      </c>
      <c r="C10" s="110">
        <v>1379.5</v>
      </c>
      <c r="D10" s="110">
        <v>1501.5</v>
      </c>
      <c r="E10" s="110">
        <v>1637.5</v>
      </c>
      <c r="F10" s="110">
        <v>1116</v>
      </c>
      <c r="G10" s="110">
        <v>792</v>
      </c>
      <c r="H10" s="108">
        <v>744</v>
      </c>
      <c r="I10" s="105">
        <v>1469</v>
      </c>
      <c r="J10" s="108"/>
      <c r="K10" s="108"/>
      <c r="L10" s="108"/>
      <c r="M10" s="108"/>
      <c r="N10" s="108"/>
      <c r="O10" s="107" t="s">
        <v>46</v>
      </c>
      <c r="P10" s="107" t="s">
        <v>46</v>
      </c>
      <c r="Q10" s="107" t="s">
        <v>46</v>
      </c>
      <c r="R10" s="107" t="s">
        <v>46</v>
      </c>
      <c r="S10" s="107" t="s">
        <v>46</v>
      </c>
      <c r="T10" s="111">
        <v>0.7145817145817146</v>
      </c>
      <c r="U10" s="111">
        <v>1.0905760905760906</v>
      </c>
      <c r="V10" s="111">
        <v>0.70967741935483875</v>
      </c>
      <c r="W10" s="111">
        <v>1.9744623655913978</v>
      </c>
      <c r="X10" s="111" t="s">
        <v>46</v>
      </c>
      <c r="Y10" s="111" t="s">
        <v>46</v>
      </c>
    </row>
    <row r="11" spans="1:25" s="88" customFormat="1" x14ac:dyDescent="0.35">
      <c r="A11" s="103" t="s">
        <v>10</v>
      </c>
      <c r="B11" s="110">
        <v>1314</v>
      </c>
      <c r="C11" s="110">
        <v>1117</v>
      </c>
      <c r="D11" s="110">
        <v>438</v>
      </c>
      <c r="E11" s="110">
        <v>367.75</v>
      </c>
      <c r="F11" s="110">
        <v>744</v>
      </c>
      <c r="G11" s="110">
        <v>744</v>
      </c>
      <c r="H11" s="108">
        <v>372</v>
      </c>
      <c r="I11" s="105">
        <v>396</v>
      </c>
      <c r="J11" s="108"/>
      <c r="K11" s="108"/>
      <c r="L11" s="108"/>
      <c r="M11" s="108"/>
      <c r="N11" s="108"/>
      <c r="O11" s="107" t="s">
        <v>46</v>
      </c>
      <c r="P11" s="107" t="s">
        <v>46</v>
      </c>
      <c r="Q11" s="107" t="s">
        <v>46</v>
      </c>
      <c r="R11" s="107" t="s">
        <v>46</v>
      </c>
      <c r="S11" s="107" t="s">
        <v>46</v>
      </c>
      <c r="T11" s="111">
        <v>0.85007610350076102</v>
      </c>
      <c r="U11" s="111">
        <v>0.83961187214611877</v>
      </c>
      <c r="V11" s="111">
        <v>1</v>
      </c>
      <c r="W11" s="111">
        <v>1.064516129032258</v>
      </c>
      <c r="X11" s="111" t="s">
        <v>46</v>
      </c>
      <c r="Y11" s="111" t="s">
        <v>46</v>
      </c>
    </row>
    <row r="12" spans="1:25" s="88" customFormat="1" x14ac:dyDescent="0.35">
      <c r="A12" s="103" t="s">
        <v>43</v>
      </c>
      <c r="B12" s="110">
        <v>1680</v>
      </c>
      <c r="C12" s="110">
        <v>1481.5</v>
      </c>
      <c r="D12" s="110">
        <v>1890</v>
      </c>
      <c r="E12" s="110">
        <v>1997.75</v>
      </c>
      <c r="F12" s="110">
        <v>1116</v>
      </c>
      <c r="G12" s="110">
        <v>908.5</v>
      </c>
      <c r="H12" s="108">
        <v>1116</v>
      </c>
      <c r="I12" s="105">
        <v>1512</v>
      </c>
      <c r="J12" s="108"/>
      <c r="K12" s="108"/>
      <c r="L12" s="108"/>
      <c r="M12" s="108"/>
      <c r="N12" s="108"/>
      <c r="O12" s="107" t="s">
        <v>46</v>
      </c>
      <c r="P12" s="107" t="s">
        <v>46</v>
      </c>
      <c r="Q12" s="107" t="s">
        <v>46</v>
      </c>
      <c r="R12" s="107" t="s">
        <v>46</v>
      </c>
      <c r="S12" s="107" t="s">
        <v>46</v>
      </c>
      <c r="T12" s="111">
        <v>0.88184523809523807</v>
      </c>
      <c r="U12" s="111">
        <v>1.057010582010582</v>
      </c>
      <c r="V12" s="111">
        <v>0.81406810035842292</v>
      </c>
      <c r="W12" s="111">
        <v>1.3548387096774193</v>
      </c>
      <c r="X12" s="111" t="s">
        <v>46</v>
      </c>
      <c r="Y12" s="111" t="s">
        <v>46</v>
      </c>
    </row>
    <row r="13" spans="1:25" s="88" customFormat="1" x14ac:dyDescent="0.35">
      <c r="A13" s="103" t="s">
        <v>11</v>
      </c>
      <c r="B13" s="110">
        <v>1668</v>
      </c>
      <c r="C13" s="110">
        <v>1133.75</v>
      </c>
      <c r="D13" s="110">
        <v>1668</v>
      </c>
      <c r="E13" s="110">
        <v>1742</v>
      </c>
      <c r="F13" s="110">
        <v>1116</v>
      </c>
      <c r="G13" s="110">
        <v>798.25</v>
      </c>
      <c r="H13" s="108">
        <v>744</v>
      </c>
      <c r="I13" s="105">
        <v>1402</v>
      </c>
      <c r="J13" s="108"/>
      <c r="K13" s="108"/>
      <c r="L13" s="108"/>
      <c r="M13" s="108"/>
      <c r="N13" s="108"/>
      <c r="O13" s="107" t="s">
        <v>46</v>
      </c>
      <c r="P13" s="107" t="s">
        <v>46</v>
      </c>
      <c r="Q13" s="107" t="s">
        <v>46</v>
      </c>
      <c r="R13" s="107" t="s">
        <v>46</v>
      </c>
      <c r="S13" s="107" t="s">
        <v>46</v>
      </c>
      <c r="T13" s="111">
        <v>0.67970623501199046</v>
      </c>
      <c r="U13" s="111">
        <v>1.0443645083932853</v>
      </c>
      <c r="V13" s="111">
        <v>0.71527777777777779</v>
      </c>
      <c r="W13" s="111">
        <v>1.8844086021505377</v>
      </c>
      <c r="X13" s="111" t="s">
        <v>46</v>
      </c>
      <c r="Y13" s="111" t="s">
        <v>46</v>
      </c>
    </row>
    <row r="14" spans="1:25" s="88" customFormat="1" x14ac:dyDescent="0.35">
      <c r="A14" s="103" t="s">
        <v>12</v>
      </c>
      <c r="B14" s="110">
        <v>1233</v>
      </c>
      <c r="C14" s="110">
        <v>934.5</v>
      </c>
      <c r="D14" s="110">
        <v>1027.5</v>
      </c>
      <c r="E14" s="110">
        <v>1696</v>
      </c>
      <c r="F14" s="110">
        <v>1116</v>
      </c>
      <c r="G14" s="110">
        <v>744</v>
      </c>
      <c r="H14" s="108">
        <v>744</v>
      </c>
      <c r="I14" s="105">
        <v>1236</v>
      </c>
      <c r="J14" s="108"/>
      <c r="K14" s="108"/>
      <c r="L14" s="108"/>
      <c r="M14" s="108"/>
      <c r="N14" s="108"/>
      <c r="O14" s="107" t="s">
        <v>46</v>
      </c>
      <c r="P14" s="107" t="s">
        <v>46</v>
      </c>
      <c r="Q14" s="107" t="s">
        <v>46</v>
      </c>
      <c r="R14" s="107" t="s">
        <v>46</v>
      </c>
      <c r="S14" s="107" t="s">
        <v>46</v>
      </c>
      <c r="T14" s="111">
        <v>0.75790754257907544</v>
      </c>
      <c r="U14" s="111">
        <v>1.6506082725060827</v>
      </c>
      <c r="V14" s="111">
        <v>0.66666666666666663</v>
      </c>
      <c r="W14" s="111">
        <v>1.6612903225806452</v>
      </c>
      <c r="X14" s="111" t="s">
        <v>46</v>
      </c>
      <c r="Y14" s="111" t="s">
        <v>46</v>
      </c>
    </row>
    <row r="15" spans="1:25" s="88" customFormat="1" x14ac:dyDescent="0.35">
      <c r="A15" s="103" t="s">
        <v>13</v>
      </c>
      <c r="B15" s="110">
        <v>4224</v>
      </c>
      <c r="C15" s="110">
        <v>3282.5</v>
      </c>
      <c r="D15" s="110">
        <v>384</v>
      </c>
      <c r="E15" s="110">
        <v>486</v>
      </c>
      <c r="F15" s="110">
        <v>4092</v>
      </c>
      <c r="G15" s="110">
        <v>3267</v>
      </c>
      <c r="H15" s="108">
        <v>372</v>
      </c>
      <c r="I15" s="105">
        <v>48</v>
      </c>
      <c r="J15" s="108"/>
      <c r="K15" s="108"/>
      <c r="L15" s="108"/>
      <c r="M15" s="108"/>
      <c r="N15" s="108"/>
      <c r="O15" s="107" t="s">
        <v>46</v>
      </c>
      <c r="P15" s="107" t="s">
        <v>46</v>
      </c>
      <c r="Q15" s="107" t="s">
        <v>46</v>
      </c>
      <c r="R15" s="107" t="s">
        <v>46</v>
      </c>
      <c r="S15" s="107" t="s">
        <v>46</v>
      </c>
      <c r="T15" s="111">
        <v>0.77710700757575757</v>
      </c>
      <c r="U15" s="111">
        <v>1.265625</v>
      </c>
      <c r="V15" s="111">
        <v>0.79838709677419351</v>
      </c>
      <c r="W15" s="111">
        <v>0.12903225806451613</v>
      </c>
      <c r="X15" s="111" t="s">
        <v>46</v>
      </c>
      <c r="Y15" s="111" t="s">
        <v>46</v>
      </c>
    </row>
    <row r="16" spans="1:25" s="88" customFormat="1" x14ac:dyDescent="0.35">
      <c r="A16" s="103" t="s">
        <v>14</v>
      </c>
      <c r="B16" s="110">
        <v>3408</v>
      </c>
      <c r="C16" s="110">
        <v>2762.5</v>
      </c>
      <c r="D16" s="110">
        <v>1278</v>
      </c>
      <c r="E16" s="110">
        <v>1953.25</v>
      </c>
      <c r="F16" s="110">
        <v>2976</v>
      </c>
      <c r="G16" s="110">
        <v>2431.75</v>
      </c>
      <c r="H16" s="108">
        <v>1116</v>
      </c>
      <c r="I16" s="105">
        <v>1543</v>
      </c>
      <c r="J16" s="108"/>
      <c r="K16" s="108"/>
      <c r="L16" s="108"/>
      <c r="M16" s="108"/>
      <c r="N16" s="108"/>
      <c r="O16" s="107" t="s">
        <v>46</v>
      </c>
      <c r="P16" s="107" t="s">
        <v>46</v>
      </c>
      <c r="Q16" s="107" t="s">
        <v>46</v>
      </c>
      <c r="R16" s="107" t="s">
        <v>46</v>
      </c>
      <c r="S16" s="107" t="s">
        <v>46</v>
      </c>
      <c r="T16" s="111">
        <v>0.81059272300469487</v>
      </c>
      <c r="U16" s="111">
        <v>1.5283646322378717</v>
      </c>
      <c r="V16" s="111">
        <v>0.81712029569892475</v>
      </c>
      <c r="W16" s="111">
        <v>1.3826164874551972</v>
      </c>
      <c r="X16" s="111" t="s">
        <v>46</v>
      </c>
      <c r="Y16" s="111" t="s">
        <v>46</v>
      </c>
    </row>
    <row r="17" spans="1:25" s="88" customFormat="1" x14ac:dyDescent="0.35">
      <c r="A17" s="103" t="s">
        <v>15</v>
      </c>
      <c r="B17" s="110">
        <v>1242</v>
      </c>
      <c r="C17" s="110">
        <v>932.25</v>
      </c>
      <c r="D17" s="110">
        <v>828</v>
      </c>
      <c r="E17" s="110">
        <v>815</v>
      </c>
      <c r="F17" s="110">
        <v>744</v>
      </c>
      <c r="G17" s="110">
        <v>771.5</v>
      </c>
      <c r="H17" s="108">
        <v>372</v>
      </c>
      <c r="I17" s="105">
        <v>504</v>
      </c>
      <c r="J17" s="108"/>
      <c r="K17" s="108"/>
      <c r="L17" s="108"/>
      <c r="M17" s="108"/>
      <c r="N17" s="108"/>
      <c r="O17" s="107" t="s">
        <v>46</v>
      </c>
      <c r="P17" s="107" t="s">
        <v>46</v>
      </c>
      <c r="Q17" s="107" t="s">
        <v>46</v>
      </c>
      <c r="R17" s="107" t="s">
        <v>46</v>
      </c>
      <c r="S17" s="107" t="s">
        <v>46</v>
      </c>
      <c r="T17" s="111">
        <v>0.75060386473429952</v>
      </c>
      <c r="U17" s="111">
        <v>0.9842995169082126</v>
      </c>
      <c r="V17" s="111">
        <v>1.0369623655913978</v>
      </c>
      <c r="W17" s="111">
        <v>1.3548387096774193</v>
      </c>
      <c r="X17" s="111" t="s">
        <v>46</v>
      </c>
      <c r="Y17" s="111" t="s">
        <v>46</v>
      </c>
    </row>
    <row r="18" spans="1:25" s="88" customFormat="1" x14ac:dyDescent="0.35">
      <c r="A18" s="103" t="s">
        <v>16</v>
      </c>
      <c r="B18" s="110">
        <v>1903.5</v>
      </c>
      <c r="C18" s="110">
        <v>1311.25</v>
      </c>
      <c r="D18" s="110">
        <v>1480.5</v>
      </c>
      <c r="E18" s="110">
        <v>1678.25</v>
      </c>
      <c r="F18" s="110">
        <v>1116</v>
      </c>
      <c r="G18" s="110">
        <v>815.5</v>
      </c>
      <c r="H18" s="108">
        <v>744</v>
      </c>
      <c r="I18" s="105">
        <v>1318</v>
      </c>
      <c r="J18" s="108"/>
      <c r="K18" s="108"/>
      <c r="L18" s="108"/>
      <c r="M18" s="108"/>
      <c r="N18" s="108"/>
      <c r="O18" s="107" t="s">
        <v>46</v>
      </c>
      <c r="P18" s="107" t="s">
        <v>46</v>
      </c>
      <c r="Q18" s="107" t="s">
        <v>46</v>
      </c>
      <c r="R18" s="107" t="s">
        <v>46</v>
      </c>
      <c r="S18" s="107" t="s">
        <v>46</v>
      </c>
      <c r="T18" s="111">
        <v>0.68886262148673494</v>
      </c>
      <c r="U18" s="111">
        <v>1.1335697399527187</v>
      </c>
      <c r="V18" s="111">
        <v>0.73073476702508966</v>
      </c>
      <c r="W18" s="111">
        <v>1.771505376344086</v>
      </c>
      <c r="X18" s="111" t="s">
        <v>46</v>
      </c>
      <c r="Y18" s="111" t="s">
        <v>46</v>
      </c>
    </row>
    <row r="19" spans="1:25" s="88" customFormat="1" x14ac:dyDescent="0.35">
      <c r="A19" s="103" t="s">
        <v>17</v>
      </c>
      <c r="B19" s="110">
        <v>2430</v>
      </c>
      <c r="C19" s="110">
        <v>1912.5</v>
      </c>
      <c r="D19" s="110">
        <v>810</v>
      </c>
      <c r="E19" s="110">
        <v>387.5</v>
      </c>
      <c r="F19" s="110">
        <v>2232</v>
      </c>
      <c r="G19" s="110">
        <v>1519.5</v>
      </c>
      <c r="H19" s="108">
        <v>744</v>
      </c>
      <c r="I19" s="105">
        <v>312</v>
      </c>
      <c r="J19" s="108"/>
      <c r="K19" s="108"/>
      <c r="L19" s="108"/>
      <c r="M19" s="108"/>
      <c r="N19" s="108"/>
      <c r="O19" s="107" t="s">
        <v>46</v>
      </c>
      <c r="P19" s="107" t="s">
        <v>46</v>
      </c>
      <c r="Q19" s="107" t="s">
        <v>46</v>
      </c>
      <c r="R19" s="107" t="s">
        <v>46</v>
      </c>
      <c r="S19" s="107" t="s">
        <v>46</v>
      </c>
      <c r="T19" s="111">
        <v>0.78703703703703709</v>
      </c>
      <c r="U19" s="111">
        <v>0.47839506172839508</v>
      </c>
      <c r="V19" s="111">
        <v>0.68077956989247312</v>
      </c>
      <c r="W19" s="111">
        <v>0.41935483870967744</v>
      </c>
      <c r="X19" s="111" t="s">
        <v>46</v>
      </c>
      <c r="Y19" s="111" t="s">
        <v>46</v>
      </c>
    </row>
    <row r="20" spans="1:25" s="88" customFormat="1" x14ac:dyDescent="0.35">
      <c r="A20" s="103" t="s">
        <v>18</v>
      </c>
      <c r="B20" s="110">
        <v>1608</v>
      </c>
      <c r="C20" s="110">
        <v>1445</v>
      </c>
      <c r="D20" s="110">
        <v>1608</v>
      </c>
      <c r="E20" s="110">
        <v>1549</v>
      </c>
      <c r="F20" s="110">
        <v>744</v>
      </c>
      <c r="G20" s="110">
        <v>871</v>
      </c>
      <c r="H20" s="108">
        <v>1116</v>
      </c>
      <c r="I20" s="105">
        <v>1248.5</v>
      </c>
      <c r="J20" s="108"/>
      <c r="K20" s="108"/>
      <c r="L20" s="108"/>
      <c r="M20" s="108"/>
      <c r="N20" s="108"/>
      <c r="O20" s="107" t="s">
        <v>46</v>
      </c>
      <c r="P20" s="107" t="s">
        <v>46</v>
      </c>
      <c r="Q20" s="107" t="s">
        <v>46</v>
      </c>
      <c r="R20" s="107" t="s">
        <v>46</v>
      </c>
      <c r="S20" s="107" t="s">
        <v>46</v>
      </c>
      <c r="T20" s="111">
        <v>0.89863184079601988</v>
      </c>
      <c r="U20" s="111">
        <v>0.9633084577114428</v>
      </c>
      <c r="V20" s="111">
        <v>1.1706989247311828</v>
      </c>
      <c r="W20" s="111">
        <v>1.1187275985663083</v>
      </c>
      <c r="X20" s="111" t="s">
        <v>46</v>
      </c>
      <c r="Y20" s="111" t="s">
        <v>46</v>
      </c>
    </row>
    <row r="21" spans="1:25" s="88" customFormat="1" x14ac:dyDescent="0.35">
      <c r="A21" s="103" t="s">
        <v>19</v>
      </c>
      <c r="B21" s="110">
        <v>1296</v>
      </c>
      <c r="C21" s="110">
        <v>912.75</v>
      </c>
      <c r="D21" s="110">
        <v>1296</v>
      </c>
      <c r="E21" s="110">
        <v>1217.5</v>
      </c>
      <c r="F21" s="110">
        <v>744</v>
      </c>
      <c r="G21" s="110">
        <v>723</v>
      </c>
      <c r="H21" s="108">
        <v>744</v>
      </c>
      <c r="I21" s="105">
        <v>689.5</v>
      </c>
      <c r="J21" s="108"/>
      <c r="K21" s="108"/>
      <c r="L21" s="108"/>
      <c r="M21" s="108"/>
      <c r="N21" s="108"/>
      <c r="O21" s="107" t="s">
        <v>46</v>
      </c>
      <c r="P21" s="107" t="s">
        <v>46</v>
      </c>
      <c r="Q21" s="107" t="s">
        <v>46</v>
      </c>
      <c r="R21" s="107" t="s">
        <v>46</v>
      </c>
      <c r="S21" s="107" t="s">
        <v>46</v>
      </c>
      <c r="T21" s="111">
        <v>0.70428240740740744</v>
      </c>
      <c r="U21" s="111">
        <v>0.93942901234567899</v>
      </c>
      <c r="V21" s="111">
        <v>0.97177419354838712</v>
      </c>
      <c r="W21" s="111">
        <v>0.926747311827957</v>
      </c>
      <c r="X21" s="111" t="s">
        <v>46</v>
      </c>
      <c r="Y21" s="111" t="s">
        <v>46</v>
      </c>
    </row>
    <row r="22" spans="1:25" s="88" customFormat="1" x14ac:dyDescent="0.35">
      <c r="A22" s="103" t="s">
        <v>20</v>
      </c>
      <c r="B22" s="110">
        <v>1980</v>
      </c>
      <c r="C22" s="110">
        <v>1637.75</v>
      </c>
      <c r="D22" s="110">
        <v>1584</v>
      </c>
      <c r="E22" s="110">
        <v>1491.5</v>
      </c>
      <c r="F22" s="110">
        <v>1488</v>
      </c>
      <c r="G22" s="110">
        <v>1368</v>
      </c>
      <c r="H22" s="108">
        <v>1116</v>
      </c>
      <c r="I22" s="105">
        <v>1248</v>
      </c>
      <c r="J22" s="108"/>
      <c r="K22" s="108"/>
      <c r="L22" s="108"/>
      <c r="M22" s="108"/>
      <c r="N22" s="108"/>
      <c r="O22" s="107" t="s">
        <v>46</v>
      </c>
      <c r="P22" s="107" t="s">
        <v>46</v>
      </c>
      <c r="Q22" s="107" t="s">
        <v>46</v>
      </c>
      <c r="R22" s="107" t="s">
        <v>46</v>
      </c>
      <c r="S22" s="107" t="s">
        <v>46</v>
      </c>
      <c r="T22" s="111">
        <v>0.82714646464646469</v>
      </c>
      <c r="U22" s="111">
        <v>0.94160353535353536</v>
      </c>
      <c r="V22" s="111">
        <v>0.91935483870967738</v>
      </c>
      <c r="W22" s="111">
        <v>1.118279569892473</v>
      </c>
      <c r="X22" s="111" t="s">
        <v>46</v>
      </c>
      <c r="Y22" s="111" t="s">
        <v>46</v>
      </c>
    </row>
    <row r="23" spans="1:25" s="88" customFormat="1" x14ac:dyDescent="0.35">
      <c r="A23" s="103" t="s">
        <v>21</v>
      </c>
      <c r="B23" s="110">
        <v>2310</v>
      </c>
      <c r="C23" s="110">
        <v>1713.75</v>
      </c>
      <c r="D23" s="110">
        <v>1260</v>
      </c>
      <c r="E23" s="110">
        <v>1398</v>
      </c>
      <c r="F23" s="110">
        <v>1488</v>
      </c>
      <c r="G23" s="110">
        <v>1172.75</v>
      </c>
      <c r="H23" s="108">
        <v>1116</v>
      </c>
      <c r="I23" s="105">
        <v>1215.5</v>
      </c>
      <c r="J23" s="108"/>
      <c r="K23" s="108"/>
      <c r="L23" s="108"/>
      <c r="M23" s="108"/>
      <c r="N23" s="108"/>
      <c r="O23" s="107" t="s">
        <v>46</v>
      </c>
      <c r="P23" s="107" t="s">
        <v>46</v>
      </c>
      <c r="Q23" s="107" t="s">
        <v>46</v>
      </c>
      <c r="R23" s="107" t="s">
        <v>46</v>
      </c>
      <c r="S23" s="107" t="s">
        <v>46</v>
      </c>
      <c r="T23" s="111">
        <v>0.74188311688311692</v>
      </c>
      <c r="U23" s="111">
        <v>1.1095238095238096</v>
      </c>
      <c r="V23" s="111">
        <v>0.78813844086021501</v>
      </c>
      <c r="W23" s="111">
        <v>1.0891577060931901</v>
      </c>
      <c r="X23" s="111" t="s">
        <v>46</v>
      </c>
      <c r="Y23" s="111" t="s">
        <v>46</v>
      </c>
    </row>
    <row r="24" spans="1:25" s="88" customFormat="1" x14ac:dyDescent="0.35">
      <c r="A24" s="103" t="s">
        <v>22</v>
      </c>
      <c r="B24" s="110">
        <v>1809</v>
      </c>
      <c r="C24" s="110">
        <v>1641.5</v>
      </c>
      <c r="D24" s="110">
        <v>1407</v>
      </c>
      <c r="E24" s="110">
        <v>1587.25</v>
      </c>
      <c r="F24" s="110">
        <v>1488</v>
      </c>
      <c r="G24" s="110">
        <v>1254</v>
      </c>
      <c r="H24" s="108">
        <v>744</v>
      </c>
      <c r="I24" s="105">
        <v>1212</v>
      </c>
      <c r="J24" s="108"/>
      <c r="K24" s="108"/>
      <c r="L24" s="108"/>
      <c r="M24" s="108"/>
      <c r="N24" s="108"/>
      <c r="O24" s="107" t="s">
        <v>46</v>
      </c>
      <c r="P24" s="107" t="s">
        <v>46</v>
      </c>
      <c r="Q24" s="107" t="s">
        <v>46</v>
      </c>
      <c r="R24" s="107" t="s">
        <v>46</v>
      </c>
      <c r="S24" s="107" t="s">
        <v>46</v>
      </c>
      <c r="T24" s="111">
        <v>0.90740740740740744</v>
      </c>
      <c r="U24" s="111">
        <v>1.1281094527363185</v>
      </c>
      <c r="V24" s="111">
        <v>0.842741935483871</v>
      </c>
      <c r="W24" s="111">
        <v>1.6290322580645162</v>
      </c>
      <c r="X24" s="111" t="s">
        <v>46</v>
      </c>
      <c r="Y24" s="111" t="s">
        <v>46</v>
      </c>
    </row>
    <row r="25" spans="1:25" s="88" customFormat="1" x14ac:dyDescent="0.35">
      <c r="A25" s="103" t="s">
        <v>23</v>
      </c>
      <c r="B25" s="110">
        <v>2010</v>
      </c>
      <c r="C25" s="110">
        <v>1661.75</v>
      </c>
      <c r="D25" s="110">
        <v>1206</v>
      </c>
      <c r="E25" s="110">
        <v>1319.5</v>
      </c>
      <c r="F25" s="110">
        <v>1488</v>
      </c>
      <c r="G25" s="110">
        <v>1333.75</v>
      </c>
      <c r="H25" s="108">
        <v>744</v>
      </c>
      <c r="I25" s="105">
        <v>889.5</v>
      </c>
      <c r="J25" s="108"/>
      <c r="K25" s="108"/>
      <c r="L25" s="108"/>
      <c r="M25" s="108"/>
      <c r="N25" s="108"/>
      <c r="O25" s="107" t="s">
        <v>46</v>
      </c>
      <c r="P25" s="107" t="s">
        <v>46</v>
      </c>
      <c r="Q25" s="107" t="s">
        <v>46</v>
      </c>
      <c r="R25" s="107" t="s">
        <v>46</v>
      </c>
      <c r="S25" s="107" t="s">
        <v>46</v>
      </c>
      <c r="T25" s="111">
        <v>0.82674129353233827</v>
      </c>
      <c r="U25" s="111">
        <v>1.0941127694859039</v>
      </c>
      <c r="V25" s="111">
        <v>0.89633736559139787</v>
      </c>
      <c r="W25" s="111">
        <v>1.1955645161290323</v>
      </c>
      <c r="X25" s="111" t="s">
        <v>46</v>
      </c>
      <c r="Y25" s="111" t="s">
        <v>46</v>
      </c>
    </row>
    <row r="26" spans="1:25" s="88" customFormat="1" x14ac:dyDescent="0.35">
      <c r="A26" s="103" t="s">
        <v>24</v>
      </c>
      <c r="B26" s="110">
        <v>1342.5</v>
      </c>
      <c r="C26" s="110">
        <v>1240.25</v>
      </c>
      <c r="D26" s="110">
        <v>948</v>
      </c>
      <c r="E26" s="110">
        <v>874.25</v>
      </c>
      <c r="F26" s="110">
        <v>1116</v>
      </c>
      <c r="G26" s="110">
        <v>743.5</v>
      </c>
      <c r="H26" s="108">
        <v>372</v>
      </c>
      <c r="I26" s="105">
        <v>732</v>
      </c>
      <c r="J26" s="108"/>
      <c r="K26" s="108"/>
      <c r="L26" s="108"/>
      <c r="M26" s="108"/>
      <c r="N26" s="108"/>
      <c r="O26" s="107" t="s">
        <v>46</v>
      </c>
      <c r="P26" s="107" t="s">
        <v>46</v>
      </c>
      <c r="Q26" s="107" t="s">
        <v>46</v>
      </c>
      <c r="R26" s="107" t="s">
        <v>46</v>
      </c>
      <c r="S26" s="107" t="s">
        <v>46</v>
      </c>
      <c r="T26" s="111">
        <v>0.92383612662942272</v>
      </c>
      <c r="U26" s="111">
        <v>0.92220464135021096</v>
      </c>
      <c r="V26" s="111">
        <v>0.66621863799283154</v>
      </c>
      <c r="W26" s="111">
        <v>1.967741935483871</v>
      </c>
      <c r="X26" s="111" t="s">
        <v>46</v>
      </c>
      <c r="Y26" s="111" t="s">
        <v>46</v>
      </c>
    </row>
    <row r="27" spans="1:25" s="88" customFormat="1" x14ac:dyDescent="0.35">
      <c r="A27" s="103" t="s">
        <v>25</v>
      </c>
      <c r="B27" s="110">
        <v>1491</v>
      </c>
      <c r="C27" s="110">
        <v>1298</v>
      </c>
      <c r="D27" s="110">
        <v>1491</v>
      </c>
      <c r="E27" s="110">
        <v>1693</v>
      </c>
      <c r="F27" s="110">
        <v>744</v>
      </c>
      <c r="G27" s="110">
        <v>778</v>
      </c>
      <c r="H27" s="108">
        <v>1116</v>
      </c>
      <c r="I27" s="105">
        <v>1324.75</v>
      </c>
      <c r="J27" s="108"/>
      <c r="K27" s="108"/>
      <c r="L27" s="108"/>
      <c r="M27" s="108"/>
      <c r="N27" s="108"/>
      <c r="O27" s="107" t="s">
        <v>46</v>
      </c>
      <c r="P27" s="107" t="s">
        <v>46</v>
      </c>
      <c r="Q27" s="107" t="s">
        <v>46</v>
      </c>
      <c r="R27" s="107" t="s">
        <v>46</v>
      </c>
      <c r="S27" s="107" t="s">
        <v>46</v>
      </c>
      <c r="T27" s="111">
        <v>0.87055667337357479</v>
      </c>
      <c r="U27" s="111">
        <v>1.1354795439302481</v>
      </c>
      <c r="V27" s="111">
        <v>1.0456989247311828</v>
      </c>
      <c r="W27" s="111">
        <v>1.1870519713261649</v>
      </c>
      <c r="X27" s="111" t="s">
        <v>46</v>
      </c>
      <c r="Y27" s="111" t="s">
        <v>46</v>
      </c>
    </row>
    <row r="28" spans="1:25" s="88" customFormat="1" x14ac:dyDescent="0.35">
      <c r="A28" s="103" t="s">
        <v>58</v>
      </c>
      <c r="B28" s="110">
        <v>4644</v>
      </c>
      <c r="C28" s="110">
        <v>4818.5</v>
      </c>
      <c r="D28" s="110">
        <v>1548</v>
      </c>
      <c r="E28" s="110">
        <v>1152</v>
      </c>
      <c r="F28" s="110">
        <v>4464</v>
      </c>
      <c r="G28" s="110">
        <v>4239.75</v>
      </c>
      <c r="H28" s="108">
        <v>1116</v>
      </c>
      <c r="I28" s="105">
        <v>936</v>
      </c>
      <c r="J28" s="108"/>
      <c r="K28" s="108"/>
      <c r="L28" s="108"/>
      <c r="M28" s="108"/>
      <c r="N28" s="108"/>
      <c r="O28" s="107" t="s">
        <v>46</v>
      </c>
      <c r="P28" s="107" t="s">
        <v>46</v>
      </c>
      <c r="Q28" s="107" t="s">
        <v>46</v>
      </c>
      <c r="R28" s="107" t="s">
        <v>46</v>
      </c>
      <c r="S28" s="107" t="s">
        <v>46</v>
      </c>
      <c r="T28" s="111">
        <v>1.0375753660637381</v>
      </c>
      <c r="U28" s="111">
        <v>0.7441860465116279</v>
      </c>
      <c r="V28" s="111">
        <v>0.94976478494623651</v>
      </c>
      <c r="W28" s="111">
        <v>0.83870967741935487</v>
      </c>
      <c r="X28" s="111" t="s">
        <v>46</v>
      </c>
      <c r="Y28" s="111" t="s">
        <v>46</v>
      </c>
    </row>
    <row r="29" spans="1:25" s="88" customFormat="1" x14ac:dyDescent="0.35">
      <c r="A29" s="103" t="s">
        <v>59</v>
      </c>
      <c r="B29" s="110">
        <v>798</v>
      </c>
      <c r="C29" s="110">
        <v>1083.25</v>
      </c>
      <c r="D29" s="110">
        <v>399</v>
      </c>
      <c r="E29" s="110">
        <v>341.5</v>
      </c>
      <c r="F29" s="110">
        <v>372</v>
      </c>
      <c r="G29" s="110">
        <v>465.5</v>
      </c>
      <c r="H29" s="108">
        <v>372</v>
      </c>
      <c r="I29" s="105">
        <v>367.5</v>
      </c>
      <c r="J29" s="108"/>
      <c r="K29" s="108"/>
      <c r="L29" s="108"/>
      <c r="M29" s="108"/>
      <c r="N29" s="108"/>
      <c r="O29" s="107" t="s">
        <v>46</v>
      </c>
      <c r="P29" s="107" t="s">
        <v>46</v>
      </c>
      <c r="Q29" s="107" t="s">
        <v>46</v>
      </c>
      <c r="R29" s="107" t="s">
        <v>46</v>
      </c>
      <c r="S29" s="107" t="s">
        <v>46</v>
      </c>
      <c r="T29" s="111">
        <v>1.3574561403508771</v>
      </c>
      <c r="U29" s="111">
        <v>0.85588972431077692</v>
      </c>
      <c r="V29" s="111">
        <v>1.2513440860215055</v>
      </c>
      <c r="W29" s="111">
        <v>0.98790322580645162</v>
      </c>
      <c r="X29" s="111" t="s">
        <v>46</v>
      </c>
      <c r="Y29" s="111" t="s">
        <v>46</v>
      </c>
    </row>
    <row r="30" spans="1:25" s="88" customFormat="1" x14ac:dyDescent="0.35">
      <c r="A30" s="103" t="s">
        <v>29</v>
      </c>
      <c r="B30" s="110">
        <v>1104</v>
      </c>
      <c r="C30" s="110">
        <v>1213.25</v>
      </c>
      <c r="D30" s="110">
        <v>430.5</v>
      </c>
      <c r="E30" s="110">
        <v>470</v>
      </c>
      <c r="F30" s="110">
        <v>372</v>
      </c>
      <c r="G30" s="110">
        <v>322.25</v>
      </c>
      <c r="H30" s="108">
        <v>372</v>
      </c>
      <c r="I30" s="105">
        <v>356.75</v>
      </c>
      <c r="J30" s="108"/>
      <c r="K30" s="108"/>
      <c r="L30" s="108"/>
      <c r="M30" s="108"/>
      <c r="N30" s="108"/>
      <c r="O30" s="107" t="s">
        <v>46</v>
      </c>
      <c r="P30" s="107" t="s">
        <v>46</v>
      </c>
      <c r="Q30" s="107" t="s">
        <v>46</v>
      </c>
      <c r="R30" s="107" t="s">
        <v>46</v>
      </c>
      <c r="S30" s="107" t="s">
        <v>46</v>
      </c>
      <c r="T30" s="111">
        <v>1.0989583333333333</v>
      </c>
      <c r="U30" s="111">
        <v>1.0917537746806039</v>
      </c>
      <c r="V30" s="111">
        <v>0.86626344086021501</v>
      </c>
      <c r="W30" s="111">
        <v>0.959005376344086</v>
      </c>
      <c r="X30" s="111" t="s">
        <v>46</v>
      </c>
      <c r="Y30" s="111" t="s">
        <v>46</v>
      </c>
    </row>
    <row r="31" spans="1:25" s="88" customFormat="1" x14ac:dyDescent="0.35">
      <c r="A31" s="103" t="s">
        <v>60</v>
      </c>
      <c r="B31" s="110">
        <v>940.5</v>
      </c>
      <c r="C31" s="110">
        <v>823</v>
      </c>
      <c r="D31" s="110">
        <v>675</v>
      </c>
      <c r="E31" s="110">
        <v>368</v>
      </c>
      <c r="F31" s="110">
        <v>744</v>
      </c>
      <c r="G31" s="110">
        <v>744</v>
      </c>
      <c r="H31" s="108">
        <v>372</v>
      </c>
      <c r="I31" s="105">
        <v>240</v>
      </c>
      <c r="J31" s="108"/>
      <c r="K31" s="108"/>
      <c r="L31" s="108"/>
      <c r="M31" s="108"/>
      <c r="N31" s="108"/>
      <c r="O31" s="107" t="s">
        <v>46</v>
      </c>
      <c r="P31" s="107" t="s">
        <v>46</v>
      </c>
      <c r="Q31" s="107" t="s">
        <v>46</v>
      </c>
      <c r="R31" s="107" t="s">
        <v>46</v>
      </c>
      <c r="S31" s="107" t="s">
        <v>46</v>
      </c>
      <c r="T31" s="111">
        <v>0.87506645401382244</v>
      </c>
      <c r="U31" s="111">
        <v>0.54518518518518522</v>
      </c>
      <c r="V31" s="111">
        <v>1</v>
      </c>
      <c r="W31" s="111">
        <v>0.64516129032258063</v>
      </c>
      <c r="X31" s="111" t="s">
        <v>46</v>
      </c>
      <c r="Y31" s="111" t="s">
        <v>46</v>
      </c>
    </row>
    <row r="32" spans="1:25" s="88" customFormat="1" x14ac:dyDescent="0.35">
      <c r="A32" s="103" t="s">
        <v>41</v>
      </c>
      <c r="B32" s="110">
        <v>1057.5</v>
      </c>
      <c r="C32" s="110">
        <v>989.25</v>
      </c>
      <c r="D32" s="110">
        <v>423</v>
      </c>
      <c r="E32" s="110">
        <v>436.25</v>
      </c>
      <c r="F32" s="110">
        <v>0</v>
      </c>
      <c r="G32" s="110">
        <v>278.75</v>
      </c>
      <c r="H32" s="108">
        <v>0</v>
      </c>
      <c r="I32" s="105">
        <v>12</v>
      </c>
      <c r="J32" s="108"/>
      <c r="K32" s="108"/>
      <c r="L32" s="108"/>
      <c r="M32" s="108"/>
      <c r="N32" s="108"/>
      <c r="O32" s="107" t="s">
        <v>46</v>
      </c>
      <c r="P32" s="107" t="s">
        <v>46</v>
      </c>
      <c r="Q32" s="107" t="s">
        <v>46</v>
      </c>
      <c r="R32" s="107" t="s">
        <v>46</v>
      </c>
      <c r="S32" s="107" t="s">
        <v>46</v>
      </c>
      <c r="T32" s="111">
        <v>0.93546099290780138</v>
      </c>
      <c r="U32" s="111">
        <v>1.031323877068558</v>
      </c>
      <c r="V32" s="111" t="s">
        <v>30</v>
      </c>
      <c r="W32" s="111" t="s">
        <v>30</v>
      </c>
      <c r="X32" s="111" t="s">
        <v>46</v>
      </c>
      <c r="Y32" s="111" t="s">
        <v>46</v>
      </c>
    </row>
    <row r="33" spans="1:25" s="88" customFormat="1" x14ac:dyDescent="0.35">
      <c r="A33" s="103" t="s">
        <v>42</v>
      </c>
      <c r="B33" s="110">
        <v>858</v>
      </c>
      <c r="C33" s="110">
        <v>868.25</v>
      </c>
      <c r="D33" s="110">
        <v>429</v>
      </c>
      <c r="E33" s="110">
        <v>339</v>
      </c>
      <c r="F33" s="110">
        <v>0</v>
      </c>
      <c r="G33" s="110">
        <v>53</v>
      </c>
      <c r="H33" s="108">
        <v>0</v>
      </c>
      <c r="I33" s="105">
        <v>0</v>
      </c>
      <c r="J33" s="108"/>
      <c r="K33" s="108"/>
      <c r="L33" s="108"/>
      <c r="M33" s="108"/>
      <c r="N33" s="108"/>
      <c r="O33" s="107" t="s">
        <v>46</v>
      </c>
      <c r="P33" s="107" t="s">
        <v>46</v>
      </c>
      <c r="Q33" s="107" t="s">
        <v>46</v>
      </c>
      <c r="R33" s="107" t="s">
        <v>46</v>
      </c>
      <c r="S33" s="107" t="s">
        <v>46</v>
      </c>
      <c r="T33" s="111">
        <v>1.0119463869463869</v>
      </c>
      <c r="U33" s="111">
        <v>0.79020979020979021</v>
      </c>
      <c r="V33" s="111" t="s">
        <v>30</v>
      </c>
      <c r="W33" s="111" t="s">
        <v>30</v>
      </c>
      <c r="X33" s="111" t="s">
        <v>46</v>
      </c>
      <c r="Y33" s="111" t="s">
        <v>46</v>
      </c>
    </row>
    <row r="34" spans="1:25" s="88" customFormat="1" x14ac:dyDescent="0.35">
      <c r="A34" s="103" t="s">
        <v>61</v>
      </c>
      <c r="B34" s="110">
        <v>1965</v>
      </c>
      <c r="C34" s="110">
        <v>1705.25</v>
      </c>
      <c r="D34" s="110">
        <v>1375.5</v>
      </c>
      <c r="E34" s="110">
        <v>2119.5</v>
      </c>
      <c r="F34" s="110">
        <v>1488</v>
      </c>
      <c r="G34" s="110">
        <v>1162</v>
      </c>
      <c r="H34" s="108">
        <v>744</v>
      </c>
      <c r="I34" s="105">
        <v>1440</v>
      </c>
      <c r="J34" s="108"/>
      <c r="K34" s="108"/>
      <c r="L34" s="108"/>
      <c r="M34" s="108"/>
      <c r="N34" s="108"/>
      <c r="O34" s="107" t="s">
        <v>46</v>
      </c>
      <c r="P34" s="107" t="s">
        <v>46</v>
      </c>
      <c r="Q34" s="107" t="s">
        <v>46</v>
      </c>
      <c r="R34" s="107" t="s">
        <v>46</v>
      </c>
      <c r="S34" s="107" t="s">
        <v>46</v>
      </c>
      <c r="T34" s="111">
        <v>0.86781170483460557</v>
      </c>
      <c r="U34" s="111">
        <v>1.5408942202835332</v>
      </c>
      <c r="V34" s="111">
        <v>0.78091397849462363</v>
      </c>
      <c r="W34" s="111">
        <v>1.935483870967742</v>
      </c>
      <c r="X34" s="111" t="s">
        <v>46</v>
      </c>
      <c r="Y34" s="111" t="s">
        <v>46</v>
      </c>
    </row>
    <row r="35" spans="1:25" s="88" customFormat="1" x14ac:dyDescent="0.35">
      <c r="A35" s="103" t="s">
        <v>26</v>
      </c>
      <c r="B35" s="110">
        <v>2070</v>
      </c>
      <c r="C35" s="110">
        <v>1305</v>
      </c>
      <c r="D35" s="110">
        <v>1242</v>
      </c>
      <c r="E35" s="110">
        <v>1297</v>
      </c>
      <c r="F35" s="110">
        <v>1488</v>
      </c>
      <c r="G35" s="110">
        <v>1125</v>
      </c>
      <c r="H35" s="108">
        <v>744</v>
      </c>
      <c r="I35" s="105">
        <v>834</v>
      </c>
      <c r="J35" s="108"/>
      <c r="K35" s="108"/>
      <c r="L35" s="108"/>
      <c r="M35" s="108"/>
      <c r="N35" s="108"/>
      <c r="O35" s="107" t="s">
        <v>46</v>
      </c>
      <c r="P35" s="107" t="s">
        <v>46</v>
      </c>
      <c r="Q35" s="107" t="s">
        <v>46</v>
      </c>
      <c r="R35" s="107" t="s">
        <v>46</v>
      </c>
      <c r="S35" s="107" t="s">
        <v>46</v>
      </c>
      <c r="T35" s="111">
        <v>0.63043478260869568</v>
      </c>
      <c r="U35" s="111">
        <v>1.0442834138486312</v>
      </c>
      <c r="V35" s="111">
        <v>0.75604838709677424</v>
      </c>
      <c r="W35" s="111">
        <v>1.1209677419354838</v>
      </c>
      <c r="X35" s="111" t="s">
        <v>46</v>
      </c>
      <c r="Y35" s="111" t="s">
        <v>46</v>
      </c>
    </row>
  </sheetData>
  <mergeCells count="26">
    <mergeCell ref="A2:A3"/>
    <mergeCell ref="B2:C2"/>
    <mergeCell ref="F2:G2"/>
    <mergeCell ref="D2:E2"/>
    <mergeCell ref="H2:I2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S2:S3"/>
    <mergeCell ref="R2:R3"/>
    <mergeCell ref="Q2:Q3"/>
    <mergeCell ref="P2:P3"/>
    <mergeCell ref="O2:O3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7"/>
  <sheetViews>
    <sheetView workbookViewId="0"/>
  </sheetViews>
  <sheetFormatPr defaultRowHeight="14.5" x14ac:dyDescent="0.35"/>
  <cols>
    <col min="1" max="1" width="20.6328125" customWidth="1"/>
    <col min="2" max="3" width="9.08984375" hidden="1" customWidth="1"/>
    <col min="4" max="4" width="9.08984375" style="112" hidden="1" customWidth="1"/>
    <col min="5" max="5" width="9.08984375" hidden="1" customWidth="1"/>
    <col min="6" max="6" width="9.08984375" style="116" hidden="1" customWidth="1"/>
    <col min="7" max="10" width="9.08984375" hidden="1" customWidth="1"/>
    <col min="11" max="12" width="0" hidden="1" customWidth="1"/>
    <col min="19" max="19" width="9.08984375" style="116"/>
  </cols>
  <sheetData>
    <row r="1" spans="1:19" x14ac:dyDescent="0.35">
      <c r="A1" s="99" t="s">
        <v>62</v>
      </c>
      <c r="B1" s="101">
        <v>43497</v>
      </c>
      <c r="C1" s="101">
        <v>43525</v>
      </c>
      <c r="D1" s="114">
        <v>43556</v>
      </c>
      <c r="E1" s="114">
        <v>43586</v>
      </c>
      <c r="F1" s="114">
        <v>43617</v>
      </c>
      <c r="G1" s="114">
        <v>43647</v>
      </c>
      <c r="H1" s="114">
        <v>43678</v>
      </c>
      <c r="I1" s="114">
        <v>43709</v>
      </c>
      <c r="J1" s="114">
        <v>43739</v>
      </c>
      <c r="K1" s="114">
        <v>43770</v>
      </c>
      <c r="L1" s="114">
        <v>43800</v>
      </c>
      <c r="M1" s="135">
        <v>43831</v>
      </c>
      <c r="N1" s="135">
        <v>43862</v>
      </c>
      <c r="O1" s="135">
        <v>43891</v>
      </c>
      <c r="P1" s="135">
        <v>43922</v>
      </c>
      <c r="Q1" s="135">
        <v>43952</v>
      </c>
      <c r="R1" s="135">
        <v>43983</v>
      </c>
      <c r="S1" s="135">
        <v>44013</v>
      </c>
    </row>
    <row r="2" spans="1:19" x14ac:dyDescent="0.35">
      <c r="A2" s="100" t="s">
        <v>3</v>
      </c>
      <c r="B2" s="102">
        <v>702</v>
      </c>
      <c r="C2" s="102">
        <v>790</v>
      </c>
      <c r="D2" s="113">
        <v>772</v>
      </c>
      <c r="E2" s="102">
        <v>784</v>
      </c>
      <c r="F2" s="117">
        <v>787.7</v>
      </c>
      <c r="G2" s="102">
        <v>788</v>
      </c>
      <c r="H2" s="102">
        <v>791</v>
      </c>
      <c r="I2" s="102">
        <v>769</v>
      </c>
      <c r="J2" s="102">
        <v>825</v>
      </c>
      <c r="K2" s="102">
        <v>749</v>
      </c>
      <c r="L2" s="102">
        <v>770</v>
      </c>
      <c r="M2" s="136">
        <v>830</v>
      </c>
      <c r="N2" s="136">
        <v>726</v>
      </c>
      <c r="O2" s="136">
        <v>664</v>
      </c>
      <c r="P2" s="136">
        <v>395</v>
      </c>
      <c r="Q2" s="136">
        <v>161</v>
      </c>
      <c r="R2" s="136">
        <v>571</v>
      </c>
      <c r="S2" s="140">
        <v>651</v>
      </c>
    </row>
    <row r="3" spans="1:19" x14ac:dyDescent="0.35">
      <c r="A3" s="100" t="s">
        <v>4</v>
      </c>
      <c r="B3" s="102">
        <v>663</v>
      </c>
      <c r="C3" s="102">
        <v>733</v>
      </c>
      <c r="D3" s="113">
        <v>740</v>
      </c>
      <c r="E3" s="102">
        <v>717</v>
      </c>
      <c r="F3" s="117">
        <v>712.22222222222217</v>
      </c>
      <c r="G3" s="102">
        <v>749</v>
      </c>
      <c r="H3" s="102">
        <v>730</v>
      </c>
      <c r="I3" s="102">
        <v>736</v>
      </c>
      <c r="J3" s="102">
        <v>779</v>
      </c>
      <c r="K3" s="102">
        <v>695</v>
      </c>
      <c r="L3" s="102">
        <v>738</v>
      </c>
      <c r="M3" s="136">
        <v>779</v>
      </c>
      <c r="N3" s="136">
        <v>699</v>
      </c>
      <c r="O3" s="136">
        <v>674</v>
      </c>
      <c r="P3" s="136">
        <v>589</v>
      </c>
      <c r="Q3" s="136">
        <v>232</v>
      </c>
      <c r="R3" s="136">
        <v>577</v>
      </c>
      <c r="S3" s="140">
        <v>741</v>
      </c>
    </row>
    <row r="4" spans="1:19" x14ac:dyDescent="0.35">
      <c r="A4" s="100" t="s">
        <v>63</v>
      </c>
      <c r="B4" s="102">
        <v>915</v>
      </c>
      <c r="C4" s="102">
        <v>1039</v>
      </c>
      <c r="D4" s="113">
        <v>994</v>
      </c>
      <c r="E4" s="102">
        <v>1043</v>
      </c>
      <c r="F4" s="117">
        <v>1052.2222222222222</v>
      </c>
      <c r="G4" s="102">
        <v>1054</v>
      </c>
      <c r="H4" s="102">
        <v>1048</v>
      </c>
      <c r="I4" s="102">
        <v>1022</v>
      </c>
      <c r="J4" s="102">
        <v>1078</v>
      </c>
      <c r="K4" s="102">
        <v>985</v>
      </c>
      <c r="L4" s="102">
        <v>1005</v>
      </c>
      <c r="M4" s="136">
        <v>1021</v>
      </c>
      <c r="N4" s="136">
        <v>1012</v>
      </c>
      <c r="O4" s="136">
        <v>856</v>
      </c>
      <c r="P4" s="136">
        <v>471</v>
      </c>
      <c r="Q4" s="136">
        <v>167</v>
      </c>
      <c r="R4" s="136">
        <v>621</v>
      </c>
      <c r="S4" s="140">
        <v>738</v>
      </c>
    </row>
    <row r="5" spans="1:19" x14ac:dyDescent="0.35">
      <c r="A5" s="100" t="s">
        <v>64</v>
      </c>
      <c r="B5" s="102">
        <v>191</v>
      </c>
      <c r="C5" s="102">
        <v>224</v>
      </c>
      <c r="D5" s="113">
        <v>216</v>
      </c>
      <c r="E5" s="102">
        <v>211</v>
      </c>
      <c r="F5" s="117">
        <v>213.33333333333334</v>
      </c>
      <c r="G5" s="102">
        <v>221</v>
      </c>
      <c r="H5" s="102">
        <v>215</v>
      </c>
      <c r="I5" s="102">
        <v>215</v>
      </c>
      <c r="J5" s="102">
        <v>235</v>
      </c>
      <c r="K5" s="102">
        <v>199</v>
      </c>
      <c r="L5" s="102">
        <v>206</v>
      </c>
      <c r="M5" s="136">
        <v>227</v>
      </c>
      <c r="N5" s="136">
        <v>221</v>
      </c>
      <c r="O5" s="136">
        <v>205</v>
      </c>
      <c r="P5" s="136">
        <v>132</v>
      </c>
      <c r="Q5" s="136">
        <v>74</v>
      </c>
      <c r="R5" s="136">
        <v>179</v>
      </c>
      <c r="S5" s="140">
        <v>248</v>
      </c>
    </row>
    <row r="6" spans="1:19" x14ac:dyDescent="0.35">
      <c r="A6" s="100" t="s">
        <v>65</v>
      </c>
      <c r="B6" s="102">
        <v>498</v>
      </c>
      <c r="C6" s="102">
        <v>522</v>
      </c>
      <c r="D6" s="113">
        <v>510</v>
      </c>
      <c r="E6" s="102">
        <v>493</v>
      </c>
      <c r="F6" s="117">
        <v>473.33333333333331</v>
      </c>
      <c r="G6" s="102">
        <v>504</v>
      </c>
      <c r="H6" s="102">
        <v>562</v>
      </c>
      <c r="I6" s="102">
        <v>561</v>
      </c>
      <c r="J6" s="102">
        <v>547</v>
      </c>
      <c r="K6" s="102">
        <v>551</v>
      </c>
      <c r="L6" s="102">
        <v>526</v>
      </c>
      <c r="M6" s="136">
        <v>595</v>
      </c>
      <c r="N6" s="136">
        <v>554</v>
      </c>
      <c r="O6" s="136">
        <v>405</v>
      </c>
      <c r="P6" s="136">
        <v>218</v>
      </c>
      <c r="Q6" s="136">
        <v>144</v>
      </c>
      <c r="R6" s="136">
        <v>250</v>
      </c>
      <c r="S6" s="140">
        <v>463</v>
      </c>
    </row>
    <row r="7" spans="1:19" x14ac:dyDescent="0.35">
      <c r="A7" s="100" t="s">
        <v>66</v>
      </c>
      <c r="B7" s="102">
        <v>577</v>
      </c>
      <c r="C7" s="102">
        <v>650</v>
      </c>
      <c r="D7" s="113">
        <v>643</v>
      </c>
      <c r="E7" s="102">
        <v>649</v>
      </c>
      <c r="F7" s="117">
        <v>653.33333333333326</v>
      </c>
      <c r="G7" s="102">
        <v>656</v>
      </c>
      <c r="H7" s="102">
        <v>658</v>
      </c>
      <c r="I7" s="102">
        <v>638</v>
      </c>
      <c r="J7" s="102">
        <v>681</v>
      </c>
      <c r="K7" s="102">
        <v>616</v>
      </c>
      <c r="L7" s="102">
        <v>647</v>
      </c>
      <c r="M7" s="136">
        <v>682</v>
      </c>
      <c r="N7" s="136">
        <v>638</v>
      </c>
      <c r="O7" s="136">
        <v>531</v>
      </c>
      <c r="P7" s="136">
        <v>198</v>
      </c>
      <c r="Q7" s="136">
        <v>141</v>
      </c>
      <c r="R7" s="136">
        <v>462</v>
      </c>
      <c r="S7" s="141">
        <v>494</v>
      </c>
    </row>
    <row r="8" spans="1:19" x14ac:dyDescent="0.35">
      <c r="A8" s="100" t="s">
        <v>67</v>
      </c>
      <c r="B8" s="102">
        <v>665</v>
      </c>
      <c r="C8" s="102">
        <v>780</v>
      </c>
      <c r="D8" s="113">
        <v>810</v>
      </c>
      <c r="E8" s="102">
        <v>660</v>
      </c>
      <c r="F8" s="117">
        <v>691.11111111111109</v>
      </c>
      <c r="G8" s="102">
        <v>666</v>
      </c>
      <c r="H8" s="102">
        <v>554</v>
      </c>
      <c r="I8" s="102">
        <v>638</v>
      </c>
      <c r="J8" s="102">
        <v>763</v>
      </c>
      <c r="K8" s="102">
        <v>745</v>
      </c>
      <c r="L8" s="102">
        <v>747</v>
      </c>
      <c r="M8" s="136">
        <v>673</v>
      </c>
      <c r="N8" s="136">
        <v>613</v>
      </c>
      <c r="O8" s="136">
        <v>588</v>
      </c>
      <c r="P8" s="136">
        <v>383</v>
      </c>
      <c r="Q8" s="136">
        <v>200</v>
      </c>
      <c r="R8" s="136">
        <v>349</v>
      </c>
      <c r="S8" s="140">
        <v>936</v>
      </c>
    </row>
    <row r="9" spans="1:19" x14ac:dyDescent="0.35">
      <c r="A9" s="100" t="s">
        <v>68</v>
      </c>
      <c r="B9" s="102">
        <v>616</v>
      </c>
      <c r="C9" s="102">
        <v>741</v>
      </c>
      <c r="D9" s="113">
        <v>772</v>
      </c>
      <c r="E9" s="102">
        <v>773</v>
      </c>
      <c r="F9" s="117">
        <v>770</v>
      </c>
      <c r="G9" s="102">
        <v>774</v>
      </c>
      <c r="H9" s="102">
        <v>777</v>
      </c>
      <c r="I9" s="102">
        <v>739</v>
      </c>
      <c r="J9" s="102">
        <v>800</v>
      </c>
      <c r="K9" s="102">
        <v>725</v>
      </c>
      <c r="L9" s="102">
        <v>738</v>
      </c>
      <c r="M9" s="136">
        <v>782</v>
      </c>
      <c r="N9" s="136">
        <v>725</v>
      </c>
      <c r="O9" s="136">
        <v>646</v>
      </c>
      <c r="P9" s="136">
        <v>373</v>
      </c>
      <c r="Q9" s="136">
        <v>202</v>
      </c>
      <c r="R9" s="136">
        <v>619</v>
      </c>
      <c r="S9" s="140">
        <v>685</v>
      </c>
    </row>
    <row r="10" spans="1:19" x14ac:dyDescent="0.35">
      <c r="A10" s="100" t="s">
        <v>69</v>
      </c>
      <c r="B10" s="102">
        <v>0</v>
      </c>
      <c r="C10" s="102">
        <v>0</v>
      </c>
      <c r="D10" s="113">
        <v>0</v>
      </c>
      <c r="E10" s="102">
        <v>0</v>
      </c>
      <c r="F10" s="117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15</v>
      </c>
      <c r="R10" s="136">
        <v>0</v>
      </c>
      <c r="S10" s="140">
        <v>0</v>
      </c>
    </row>
    <row r="11" spans="1:19" x14ac:dyDescent="0.35">
      <c r="A11" s="100" t="s">
        <v>70</v>
      </c>
      <c r="B11" s="102">
        <v>708</v>
      </c>
      <c r="C11" s="102">
        <v>739</v>
      </c>
      <c r="D11" s="113">
        <v>819</v>
      </c>
      <c r="E11" s="102">
        <v>814</v>
      </c>
      <c r="F11" s="117">
        <v>774.44444444444446</v>
      </c>
      <c r="G11" s="102">
        <v>819</v>
      </c>
      <c r="H11" s="102">
        <v>813</v>
      </c>
      <c r="I11" s="102">
        <v>795</v>
      </c>
      <c r="J11" s="102">
        <v>844</v>
      </c>
      <c r="K11" s="102">
        <v>795</v>
      </c>
      <c r="L11" s="102">
        <v>813</v>
      </c>
      <c r="M11" s="136">
        <v>851</v>
      </c>
      <c r="N11" s="136">
        <v>748</v>
      </c>
      <c r="O11" s="136">
        <v>695</v>
      </c>
      <c r="P11" s="136">
        <v>448</v>
      </c>
      <c r="Q11" s="136">
        <v>219</v>
      </c>
      <c r="R11" s="136">
        <v>537</v>
      </c>
      <c r="S11" s="140">
        <v>619</v>
      </c>
    </row>
    <row r="12" spans="1:19" x14ac:dyDescent="0.35">
      <c r="A12" s="100" t="s">
        <v>45</v>
      </c>
      <c r="B12" s="102">
        <v>730</v>
      </c>
      <c r="C12" s="102">
        <v>783</v>
      </c>
      <c r="D12" s="113">
        <v>818</v>
      </c>
      <c r="E12" s="102">
        <v>808</v>
      </c>
      <c r="F12" s="117">
        <v>783.33333333333337</v>
      </c>
      <c r="G12" s="102">
        <v>815</v>
      </c>
      <c r="H12" s="102">
        <v>800</v>
      </c>
      <c r="I12" s="102">
        <v>793</v>
      </c>
      <c r="J12" s="102">
        <v>837</v>
      </c>
      <c r="K12" s="102">
        <v>795</v>
      </c>
      <c r="L12" s="102">
        <v>820</v>
      </c>
      <c r="M12" s="136">
        <v>839</v>
      </c>
      <c r="N12" s="136">
        <v>749</v>
      </c>
      <c r="O12" s="136">
        <v>405</v>
      </c>
      <c r="P12" s="136">
        <v>0</v>
      </c>
      <c r="Q12" s="136">
        <v>41</v>
      </c>
      <c r="R12" s="136">
        <v>0</v>
      </c>
      <c r="S12" s="141">
        <v>434</v>
      </c>
    </row>
    <row r="13" spans="1:19" x14ac:dyDescent="0.35">
      <c r="A13" s="100" t="s">
        <v>71</v>
      </c>
      <c r="B13" s="102">
        <v>720</v>
      </c>
      <c r="C13" s="102">
        <v>799</v>
      </c>
      <c r="D13" s="113">
        <v>797</v>
      </c>
      <c r="E13" s="102">
        <v>755</v>
      </c>
      <c r="F13" s="117">
        <v>783.33333333333337</v>
      </c>
      <c r="G13" s="102">
        <v>799</v>
      </c>
      <c r="H13" s="102">
        <v>798</v>
      </c>
      <c r="I13" s="102">
        <v>771</v>
      </c>
      <c r="J13" s="102">
        <v>823</v>
      </c>
      <c r="K13" s="102">
        <v>746</v>
      </c>
      <c r="L13" s="102">
        <v>783</v>
      </c>
      <c r="M13" s="136">
        <v>808</v>
      </c>
      <c r="N13" s="136">
        <v>763</v>
      </c>
      <c r="O13" s="136">
        <v>706</v>
      </c>
      <c r="P13" s="136">
        <v>442</v>
      </c>
      <c r="Q13" s="136">
        <v>225</v>
      </c>
      <c r="R13" s="136">
        <v>551</v>
      </c>
      <c r="S13" s="140">
        <v>589</v>
      </c>
    </row>
    <row r="14" spans="1:19" x14ac:dyDescent="0.35">
      <c r="A14" s="100" t="s">
        <v>72</v>
      </c>
      <c r="B14" s="102">
        <v>454</v>
      </c>
      <c r="C14" s="102">
        <v>505</v>
      </c>
      <c r="D14" s="113">
        <v>504</v>
      </c>
      <c r="E14" s="102">
        <v>504</v>
      </c>
      <c r="F14" s="117">
        <v>498.88888888888891</v>
      </c>
      <c r="G14" s="102">
        <v>474</v>
      </c>
      <c r="H14" s="102">
        <v>503</v>
      </c>
      <c r="I14" s="102">
        <v>491</v>
      </c>
      <c r="J14" s="102">
        <v>518</v>
      </c>
      <c r="K14" s="102">
        <v>487</v>
      </c>
      <c r="L14" s="102">
        <v>499</v>
      </c>
      <c r="M14" s="136">
        <v>519</v>
      </c>
      <c r="N14" s="136">
        <v>490</v>
      </c>
      <c r="O14" s="136">
        <v>352</v>
      </c>
      <c r="P14" s="136">
        <v>179</v>
      </c>
      <c r="Q14" s="136">
        <v>132</v>
      </c>
      <c r="R14" s="136">
        <v>363</v>
      </c>
      <c r="S14" s="140">
        <v>473</v>
      </c>
    </row>
    <row r="15" spans="1:19" x14ac:dyDescent="0.35">
      <c r="A15" s="100" t="s">
        <v>73</v>
      </c>
      <c r="B15" s="102">
        <v>861</v>
      </c>
      <c r="C15" s="102">
        <v>796</v>
      </c>
      <c r="D15" s="113">
        <v>892</v>
      </c>
      <c r="E15" s="102">
        <v>707</v>
      </c>
      <c r="F15" s="117">
        <v>785.55555555555554</v>
      </c>
      <c r="G15" s="102">
        <v>848</v>
      </c>
      <c r="H15" s="102">
        <v>824</v>
      </c>
      <c r="I15" s="102">
        <v>834</v>
      </c>
      <c r="J15" s="102">
        <v>857</v>
      </c>
      <c r="K15" s="102">
        <v>852</v>
      </c>
      <c r="L15" s="102">
        <v>860</v>
      </c>
      <c r="M15" s="136">
        <v>832</v>
      </c>
      <c r="N15" s="136">
        <v>798</v>
      </c>
      <c r="O15" s="136">
        <v>513</v>
      </c>
      <c r="P15" s="136">
        <v>232</v>
      </c>
      <c r="Q15" s="136">
        <v>155</v>
      </c>
      <c r="R15" s="136">
        <v>536</v>
      </c>
      <c r="S15" s="140">
        <v>840</v>
      </c>
    </row>
    <row r="16" spans="1:19" x14ac:dyDescent="0.35">
      <c r="A16" s="100" t="s">
        <v>74</v>
      </c>
      <c r="B16" s="102">
        <v>753</v>
      </c>
      <c r="C16" s="102">
        <v>866</v>
      </c>
      <c r="D16" s="113">
        <v>891</v>
      </c>
      <c r="E16" s="102">
        <v>880</v>
      </c>
      <c r="F16" s="117">
        <v>888.88888888888891</v>
      </c>
      <c r="G16" s="102">
        <v>892</v>
      </c>
      <c r="H16" s="102">
        <v>897</v>
      </c>
      <c r="I16" s="102">
        <v>865</v>
      </c>
      <c r="J16" s="102">
        <v>917</v>
      </c>
      <c r="K16" s="102">
        <v>838</v>
      </c>
      <c r="L16" s="102">
        <v>854</v>
      </c>
      <c r="M16" s="136">
        <v>891</v>
      </c>
      <c r="N16" s="136">
        <v>826</v>
      </c>
      <c r="O16" s="136">
        <v>885</v>
      </c>
      <c r="P16" s="136">
        <v>566</v>
      </c>
      <c r="Q16" s="136">
        <v>283</v>
      </c>
      <c r="R16" s="136">
        <v>742</v>
      </c>
      <c r="S16" s="140">
        <v>814</v>
      </c>
    </row>
    <row r="17" spans="1:19" x14ac:dyDescent="0.35">
      <c r="A17" s="100" t="s">
        <v>75</v>
      </c>
      <c r="B17" s="102">
        <v>460</v>
      </c>
      <c r="C17" s="102">
        <v>518</v>
      </c>
      <c r="D17" s="113">
        <v>525</v>
      </c>
      <c r="E17" s="102">
        <v>510</v>
      </c>
      <c r="F17" s="117">
        <v>485.55555555555554</v>
      </c>
      <c r="G17" s="102">
        <v>520</v>
      </c>
      <c r="H17" s="102">
        <v>507</v>
      </c>
      <c r="I17" s="102">
        <v>506</v>
      </c>
      <c r="J17" s="102">
        <v>540</v>
      </c>
      <c r="K17" s="102">
        <v>512</v>
      </c>
      <c r="L17" s="102">
        <v>489</v>
      </c>
      <c r="M17" s="136">
        <v>529</v>
      </c>
      <c r="N17" s="136">
        <v>481</v>
      </c>
      <c r="O17" s="136">
        <v>359</v>
      </c>
      <c r="P17" s="136">
        <v>237</v>
      </c>
      <c r="Q17" s="136">
        <v>136</v>
      </c>
      <c r="R17" s="136">
        <v>461</v>
      </c>
      <c r="S17" s="140">
        <v>557</v>
      </c>
    </row>
    <row r="18" spans="1:19" x14ac:dyDescent="0.35">
      <c r="A18" s="100" t="s">
        <v>76</v>
      </c>
      <c r="B18" s="102">
        <v>93</v>
      </c>
      <c r="C18" s="102">
        <v>114</v>
      </c>
      <c r="D18" s="113">
        <v>103</v>
      </c>
      <c r="E18" s="102">
        <v>73</v>
      </c>
      <c r="F18" s="117">
        <v>38.888888888888886</v>
      </c>
      <c r="G18" s="102">
        <v>104</v>
      </c>
      <c r="H18" s="102">
        <v>81</v>
      </c>
      <c r="I18" s="102">
        <v>108</v>
      </c>
      <c r="J18" s="102">
        <v>92</v>
      </c>
      <c r="K18" s="102">
        <v>107</v>
      </c>
      <c r="L18" s="102">
        <v>82</v>
      </c>
      <c r="M18" s="136">
        <v>94</v>
      </c>
      <c r="N18" s="136">
        <v>101</v>
      </c>
      <c r="O18" s="136">
        <v>55</v>
      </c>
      <c r="P18" s="136">
        <v>0</v>
      </c>
      <c r="Q18" s="136">
        <v>16</v>
      </c>
      <c r="R18" s="136">
        <v>0</v>
      </c>
      <c r="S18" s="140">
        <v>0</v>
      </c>
    </row>
    <row r="19" spans="1:19" x14ac:dyDescent="0.35">
      <c r="A19" s="100" t="s">
        <v>77</v>
      </c>
      <c r="B19" s="102">
        <v>722</v>
      </c>
      <c r="C19" s="102">
        <v>817</v>
      </c>
      <c r="D19" s="113">
        <v>816</v>
      </c>
      <c r="E19" s="102">
        <v>818</v>
      </c>
      <c r="F19" s="117">
        <v>807.77777777777783</v>
      </c>
      <c r="G19" s="102">
        <v>804</v>
      </c>
      <c r="H19" s="102">
        <v>821</v>
      </c>
      <c r="I19" s="102">
        <v>772</v>
      </c>
      <c r="J19" s="102">
        <v>841</v>
      </c>
      <c r="K19" s="102">
        <v>781</v>
      </c>
      <c r="L19" s="102">
        <v>712</v>
      </c>
      <c r="M19" s="136">
        <v>726</v>
      </c>
      <c r="N19" s="136">
        <v>764</v>
      </c>
      <c r="O19" s="136">
        <v>709</v>
      </c>
      <c r="P19" s="136">
        <v>308</v>
      </c>
      <c r="Q19" s="136">
        <v>107</v>
      </c>
      <c r="R19" s="136">
        <v>287</v>
      </c>
      <c r="S19" s="141">
        <v>621</v>
      </c>
    </row>
    <row r="20" spans="1:19" x14ac:dyDescent="0.35">
      <c r="A20" s="100" t="s">
        <v>78</v>
      </c>
      <c r="B20" s="102">
        <v>509</v>
      </c>
      <c r="C20" s="102">
        <v>466</v>
      </c>
      <c r="D20" s="113">
        <v>315</v>
      </c>
      <c r="E20" s="102">
        <v>274</v>
      </c>
      <c r="F20" s="117">
        <v>317.77777777777777</v>
      </c>
      <c r="G20" s="102">
        <v>272</v>
      </c>
      <c r="H20" s="102">
        <v>277</v>
      </c>
      <c r="I20" s="102">
        <v>387</v>
      </c>
      <c r="J20" s="102">
        <v>338</v>
      </c>
      <c r="K20" s="102">
        <v>337</v>
      </c>
      <c r="L20" s="102">
        <v>254</v>
      </c>
      <c r="M20" s="136">
        <v>325</v>
      </c>
      <c r="N20" s="136">
        <v>330</v>
      </c>
      <c r="O20" s="136">
        <v>381</v>
      </c>
      <c r="P20" s="136">
        <v>367</v>
      </c>
      <c r="Q20" s="136">
        <v>150</v>
      </c>
      <c r="R20" s="136">
        <v>382</v>
      </c>
      <c r="S20" s="140">
        <v>434</v>
      </c>
    </row>
    <row r="21" spans="1:19" x14ac:dyDescent="0.35">
      <c r="A21" s="100" t="s">
        <v>35</v>
      </c>
      <c r="B21" s="102">
        <v>789</v>
      </c>
      <c r="C21" s="102">
        <v>853</v>
      </c>
      <c r="D21" s="113">
        <v>839</v>
      </c>
      <c r="E21" s="102">
        <v>853</v>
      </c>
      <c r="F21" s="117">
        <v>837.77777777777783</v>
      </c>
      <c r="G21" s="102">
        <v>833</v>
      </c>
      <c r="H21" s="102">
        <v>861</v>
      </c>
      <c r="I21" s="102">
        <v>874</v>
      </c>
      <c r="J21" s="102">
        <v>893</v>
      </c>
      <c r="K21" s="102">
        <v>839</v>
      </c>
      <c r="L21" s="102">
        <v>844</v>
      </c>
      <c r="M21" s="136">
        <v>909</v>
      </c>
      <c r="N21" s="136">
        <v>866</v>
      </c>
      <c r="O21" s="136">
        <v>803</v>
      </c>
      <c r="P21" s="136">
        <v>428</v>
      </c>
      <c r="Q21" s="136">
        <v>214</v>
      </c>
      <c r="R21" s="136">
        <v>608</v>
      </c>
      <c r="S21" s="140">
        <v>804</v>
      </c>
    </row>
    <row r="22" spans="1:19" x14ac:dyDescent="0.35">
      <c r="A22" s="100" t="s">
        <v>79</v>
      </c>
      <c r="B22" s="102">
        <v>862</v>
      </c>
      <c r="C22" s="102">
        <v>941</v>
      </c>
      <c r="D22" s="113">
        <v>953</v>
      </c>
      <c r="E22" s="102">
        <v>949</v>
      </c>
      <c r="F22" s="117">
        <v>880</v>
      </c>
      <c r="G22" s="102">
        <v>969</v>
      </c>
      <c r="H22" s="102">
        <v>942</v>
      </c>
      <c r="I22" s="102">
        <v>950</v>
      </c>
      <c r="J22" s="102">
        <v>1006</v>
      </c>
      <c r="K22" s="102">
        <v>918</v>
      </c>
      <c r="L22" s="102">
        <v>940</v>
      </c>
      <c r="M22" s="136">
        <v>967</v>
      </c>
      <c r="N22" s="136">
        <v>929</v>
      </c>
      <c r="O22" s="136">
        <v>832</v>
      </c>
      <c r="P22" s="136">
        <v>336</v>
      </c>
      <c r="Q22" s="136">
        <v>145</v>
      </c>
      <c r="R22" s="136">
        <v>514</v>
      </c>
      <c r="S22" s="140">
        <v>708</v>
      </c>
    </row>
    <row r="23" spans="1:19" x14ac:dyDescent="0.35">
      <c r="A23" s="100" t="s">
        <v>80</v>
      </c>
      <c r="B23" s="102">
        <v>731</v>
      </c>
      <c r="C23" s="102">
        <v>811</v>
      </c>
      <c r="D23" s="113">
        <v>800</v>
      </c>
      <c r="E23" s="102">
        <v>802</v>
      </c>
      <c r="F23" s="117">
        <v>782.22222222222217</v>
      </c>
      <c r="G23" s="102">
        <v>807</v>
      </c>
      <c r="H23" s="102">
        <v>803</v>
      </c>
      <c r="I23" s="102">
        <v>810</v>
      </c>
      <c r="J23" s="102">
        <v>830</v>
      </c>
      <c r="K23" s="102">
        <v>790</v>
      </c>
      <c r="L23" s="102">
        <v>766</v>
      </c>
      <c r="M23" s="136">
        <v>855</v>
      </c>
      <c r="N23" s="136">
        <v>779</v>
      </c>
      <c r="O23" s="136">
        <v>746</v>
      </c>
      <c r="P23" s="136">
        <v>406</v>
      </c>
      <c r="Q23" s="136">
        <v>44</v>
      </c>
      <c r="R23" s="136">
        <v>493</v>
      </c>
      <c r="S23" s="140">
        <v>440</v>
      </c>
    </row>
    <row r="24" spans="1:19" x14ac:dyDescent="0.35">
      <c r="A24" s="100" t="s">
        <v>81</v>
      </c>
      <c r="B24" s="102">
        <v>440</v>
      </c>
      <c r="C24" s="102">
        <v>450</v>
      </c>
      <c r="D24" s="113">
        <v>452</v>
      </c>
      <c r="E24" s="102">
        <v>375</v>
      </c>
      <c r="F24" s="117">
        <v>324.44444444444446</v>
      </c>
      <c r="G24" s="102">
        <v>384</v>
      </c>
      <c r="H24" s="102">
        <v>423</v>
      </c>
      <c r="I24" s="102">
        <v>426</v>
      </c>
      <c r="J24" s="102">
        <v>368</v>
      </c>
      <c r="K24" s="102">
        <v>387</v>
      </c>
      <c r="L24" s="102">
        <v>377</v>
      </c>
      <c r="M24" s="136">
        <v>461</v>
      </c>
      <c r="N24" s="136">
        <v>388</v>
      </c>
      <c r="O24" s="136">
        <v>247</v>
      </c>
      <c r="P24" s="136">
        <v>147</v>
      </c>
      <c r="Q24" s="136">
        <v>113</v>
      </c>
      <c r="R24" s="136">
        <v>274</v>
      </c>
      <c r="S24" s="140">
        <v>585</v>
      </c>
    </row>
    <row r="25" spans="1:19" x14ac:dyDescent="0.35">
      <c r="A25" s="100" t="s">
        <v>82</v>
      </c>
      <c r="B25" s="102">
        <v>521</v>
      </c>
      <c r="C25" s="102">
        <v>556</v>
      </c>
      <c r="D25" s="113">
        <v>560</v>
      </c>
      <c r="E25" s="102">
        <v>535</v>
      </c>
      <c r="F25" s="117">
        <v>521.11111111111109</v>
      </c>
      <c r="G25" s="102">
        <v>546</v>
      </c>
      <c r="H25" s="102">
        <v>587</v>
      </c>
      <c r="I25" s="102">
        <v>613</v>
      </c>
      <c r="J25" s="102">
        <v>581</v>
      </c>
      <c r="K25" s="102">
        <v>594</v>
      </c>
      <c r="L25" s="102">
        <v>558</v>
      </c>
      <c r="M25" s="136">
        <v>632</v>
      </c>
      <c r="N25" s="136">
        <v>580</v>
      </c>
      <c r="O25" s="136">
        <v>450</v>
      </c>
      <c r="P25" s="136">
        <v>355</v>
      </c>
      <c r="Q25" s="136">
        <v>176</v>
      </c>
      <c r="R25" s="136">
        <v>416</v>
      </c>
      <c r="S25" s="140">
        <v>620</v>
      </c>
    </row>
    <row r="26" spans="1:19" x14ac:dyDescent="0.35">
      <c r="A26" s="100" t="s">
        <v>83</v>
      </c>
      <c r="B26" s="102">
        <v>419</v>
      </c>
      <c r="C26" s="102">
        <v>475</v>
      </c>
      <c r="D26" s="113">
        <v>478</v>
      </c>
      <c r="E26" s="102">
        <v>472</v>
      </c>
      <c r="F26" s="117">
        <v>466.66666666666669</v>
      </c>
      <c r="G26" s="102">
        <v>480</v>
      </c>
      <c r="H26" s="102">
        <v>480</v>
      </c>
      <c r="I26" s="102">
        <v>160</v>
      </c>
      <c r="J26" s="102">
        <v>0</v>
      </c>
      <c r="K26" s="102">
        <v>0</v>
      </c>
      <c r="L26" s="102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10</v>
      </c>
      <c r="R26" s="136">
        <v>0</v>
      </c>
      <c r="S26" s="140">
        <v>0</v>
      </c>
    </row>
    <row r="27" spans="1:19" x14ac:dyDescent="0.35">
      <c r="A27" s="100" t="s">
        <v>36</v>
      </c>
      <c r="B27" s="102">
        <v>639</v>
      </c>
      <c r="C27" s="102">
        <v>689</v>
      </c>
      <c r="D27" s="113">
        <v>712</v>
      </c>
      <c r="E27" s="102">
        <v>699</v>
      </c>
      <c r="F27" s="117">
        <v>715.55555555555554</v>
      </c>
      <c r="G27" s="102">
        <v>714</v>
      </c>
      <c r="H27" s="102">
        <v>711</v>
      </c>
      <c r="I27" s="102">
        <v>706</v>
      </c>
      <c r="J27" s="102">
        <v>731</v>
      </c>
      <c r="K27" s="102">
        <v>691</v>
      </c>
      <c r="L27" s="102">
        <v>692</v>
      </c>
      <c r="M27" s="136">
        <v>729</v>
      </c>
      <c r="N27" s="136">
        <v>671</v>
      </c>
      <c r="O27" s="136">
        <v>522</v>
      </c>
      <c r="P27" s="136">
        <v>314</v>
      </c>
      <c r="Q27" s="136">
        <v>93</v>
      </c>
      <c r="R27" s="136">
        <v>486</v>
      </c>
      <c r="S27" s="140">
        <v>624</v>
      </c>
    </row>
    <row r="28" spans="1:19" x14ac:dyDescent="0.35">
      <c r="A28" s="100" t="s">
        <v>84</v>
      </c>
      <c r="B28" s="102">
        <v>581</v>
      </c>
      <c r="C28" s="102">
        <v>629</v>
      </c>
      <c r="D28" s="113">
        <v>606</v>
      </c>
      <c r="E28" s="102">
        <v>597</v>
      </c>
      <c r="F28" s="117">
        <v>588.88888888888891</v>
      </c>
      <c r="G28" s="102">
        <v>637</v>
      </c>
      <c r="H28" s="102">
        <v>635</v>
      </c>
      <c r="I28" s="102">
        <v>645</v>
      </c>
      <c r="J28" s="102">
        <v>646</v>
      </c>
      <c r="K28" s="102">
        <v>610</v>
      </c>
      <c r="L28" s="102">
        <v>640</v>
      </c>
      <c r="M28" s="136">
        <v>665</v>
      </c>
      <c r="N28" s="136">
        <v>613</v>
      </c>
      <c r="O28" s="136">
        <v>571</v>
      </c>
      <c r="P28" s="136">
        <v>180</v>
      </c>
      <c r="Q28" s="136">
        <v>121</v>
      </c>
      <c r="R28" s="136">
        <v>368</v>
      </c>
      <c r="S28" s="140">
        <v>495</v>
      </c>
    </row>
    <row r="29" spans="1:19" x14ac:dyDescent="0.35">
      <c r="A29" s="100" t="s">
        <v>85</v>
      </c>
      <c r="B29" s="102">
        <v>262</v>
      </c>
      <c r="C29" s="102">
        <v>240</v>
      </c>
      <c r="D29" s="113">
        <v>229</v>
      </c>
      <c r="E29" s="102">
        <v>201</v>
      </c>
      <c r="F29" s="117">
        <v>177.77777777777777</v>
      </c>
      <c r="G29" s="102">
        <v>323</v>
      </c>
      <c r="H29" s="102">
        <v>260</v>
      </c>
      <c r="I29" s="102">
        <v>257</v>
      </c>
      <c r="J29" s="102">
        <v>251</v>
      </c>
      <c r="K29" s="102">
        <v>263</v>
      </c>
      <c r="L29" s="102">
        <v>283</v>
      </c>
      <c r="M29" s="136">
        <v>343</v>
      </c>
      <c r="N29" s="136">
        <v>291</v>
      </c>
      <c r="O29" s="136">
        <v>277</v>
      </c>
      <c r="P29" s="136">
        <v>359</v>
      </c>
      <c r="Q29" s="136">
        <v>138</v>
      </c>
      <c r="R29" s="136">
        <v>351</v>
      </c>
      <c r="S29" s="141">
        <v>343</v>
      </c>
    </row>
    <row r="30" spans="1:19" x14ac:dyDescent="0.35">
      <c r="A30" s="100" t="s">
        <v>86</v>
      </c>
      <c r="B30" s="102">
        <v>410</v>
      </c>
      <c r="C30" s="102">
        <v>391</v>
      </c>
      <c r="D30" s="113">
        <v>376</v>
      </c>
      <c r="E30" s="102">
        <v>401</v>
      </c>
      <c r="F30" s="117">
        <v>510</v>
      </c>
      <c r="G30" s="102">
        <v>609</v>
      </c>
      <c r="H30" s="102">
        <v>536</v>
      </c>
      <c r="I30" s="102">
        <v>450</v>
      </c>
      <c r="J30" s="102">
        <v>439</v>
      </c>
      <c r="K30" s="102">
        <v>416</v>
      </c>
      <c r="L30" s="102">
        <v>561</v>
      </c>
      <c r="M30" s="136">
        <v>374</v>
      </c>
      <c r="N30" s="136">
        <v>411</v>
      </c>
      <c r="O30" s="136">
        <v>350</v>
      </c>
      <c r="P30" s="136">
        <v>362</v>
      </c>
      <c r="Q30" s="136">
        <v>101</v>
      </c>
      <c r="R30" s="136">
        <v>237</v>
      </c>
      <c r="S30" s="142">
        <v>185</v>
      </c>
    </row>
    <row r="31" spans="1:19" x14ac:dyDescent="0.35">
      <c r="A31" s="100" t="s">
        <v>87</v>
      </c>
      <c r="B31" s="102">
        <v>645</v>
      </c>
      <c r="C31" s="102">
        <v>669</v>
      </c>
      <c r="D31" s="113">
        <v>750</v>
      </c>
      <c r="E31" s="102">
        <v>706</v>
      </c>
      <c r="F31" s="117">
        <v>760</v>
      </c>
      <c r="G31" s="102">
        <v>680</v>
      </c>
      <c r="H31" s="102">
        <v>704</v>
      </c>
      <c r="I31" s="102">
        <v>757</v>
      </c>
      <c r="J31" s="102">
        <v>727</v>
      </c>
      <c r="K31" s="102">
        <v>790</v>
      </c>
      <c r="L31" s="102">
        <v>718</v>
      </c>
      <c r="M31" s="136">
        <v>658</v>
      </c>
      <c r="N31" s="136">
        <v>613</v>
      </c>
      <c r="O31" s="136">
        <v>580</v>
      </c>
      <c r="P31" s="136">
        <v>525</v>
      </c>
      <c r="Q31" s="136">
        <v>165</v>
      </c>
      <c r="R31" s="136">
        <v>409</v>
      </c>
      <c r="S31" s="140">
        <v>2476</v>
      </c>
    </row>
    <row r="32" spans="1:19" x14ac:dyDescent="0.35">
      <c r="A32" s="100" t="s">
        <v>88</v>
      </c>
      <c r="B32" s="102">
        <v>193</v>
      </c>
      <c r="C32" s="102">
        <v>207</v>
      </c>
      <c r="D32" s="113">
        <v>212</v>
      </c>
      <c r="E32" s="102">
        <v>224</v>
      </c>
      <c r="F32" s="117">
        <v>264.44444444444446</v>
      </c>
      <c r="G32" s="102">
        <v>222</v>
      </c>
      <c r="H32" s="102">
        <v>204</v>
      </c>
      <c r="I32" s="102">
        <v>226</v>
      </c>
      <c r="J32" s="102">
        <v>208</v>
      </c>
      <c r="K32" s="102">
        <v>208</v>
      </c>
      <c r="L32" s="102">
        <v>211</v>
      </c>
      <c r="M32" s="136">
        <v>208</v>
      </c>
      <c r="N32" s="136">
        <v>185</v>
      </c>
      <c r="O32" s="136">
        <v>199</v>
      </c>
      <c r="P32" s="136">
        <v>177</v>
      </c>
      <c r="Q32" s="136">
        <v>62</v>
      </c>
      <c r="R32" s="136">
        <v>145</v>
      </c>
      <c r="S32" s="139">
        <v>1394</v>
      </c>
    </row>
    <row r="33" spans="1:19" x14ac:dyDescent="0.35">
      <c r="A33" s="100" t="s">
        <v>89</v>
      </c>
      <c r="B33" s="102">
        <v>28</v>
      </c>
      <c r="C33" s="102">
        <v>41</v>
      </c>
      <c r="D33" s="113">
        <v>42</v>
      </c>
      <c r="E33" s="102">
        <v>56</v>
      </c>
      <c r="F33" s="117">
        <v>35.555555555555557</v>
      </c>
      <c r="G33" s="102">
        <v>50</v>
      </c>
      <c r="H33" s="102">
        <v>33</v>
      </c>
      <c r="I33" s="102">
        <v>53</v>
      </c>
      <c r="J33" s="102">
        <v>44</v>
      </c>
      <c r="K33" s="102">
        <v>41</v>
      </c>
      <c r="L33" s="102">
        <v>43</v>
      </c>
      <c r="M33" s="136">
        <v>35</v>
      </c>
      <c r="N33" s="136">
        <v>44</v>
      </c>
      <c r="O33" s="136">
        <v>42</v>
      </c>
      <c r="P33" s="136">
        <v>10</v>
      </c>
      <c r="Q33" s="136">
        <v>1</v>
      </c>
      <c r="R33" s="136">
        <v>1</v>
      </c>
      <c r="S33" s="140">
        <v>0</v>
      </c>
    </row>
    <row r="34" spans="1:19" x14ac:dyDescent="0.35">
      <c r="A34" s="100" t="s">
        <v>90</v>
      </c>
      <c r="B34" s="102">
        <v>0</v>
      </c>
      <c r="C34" s="102">
        <v>1</v>
      </c>
      <c r="D34" s="113">
        <v>1</v>
      </c>
      <c r="E34" s="102">
        <v>6</v>
      </c>
      <c r="F34" s="117">
        <v>6.6666666666666661</v>
      </c>
      <c r="G34" s="102">
        <v>0</v>
      </c>
      <c r="H34" s="102">
        <v>0</v>
      </c>
      <c r="I34" s="102">
        <v>2</v>
      </c>
      <c r="J34" s="102">
        <v>1</v>
      </c>
      <c r="K34" s="102">
        <v>1</v>
      </c>
      <c r="L34" s="102">
        <v>0</v>
      </c>
      <c r="M34" s="136">
        <v>0</v>
      </c>
      <c r="N34" s="136">
        <v>0</v>
      </c>
      <c r="O34" s="136">
        <v>0</v>
      </c>
      <c r="P34" s="136">
        <v>0</v>
      </c>
      <c r="Q34" s="136">
        <v>1</v>
      </c>
      <c r="R34" s="136">
        <v>0</v>
      </c>
      <c r="S34" s="140">
        <v>0</v>
      </c>
    </row>
    <row r="35" spans="1:19" x14ac:dyDescent="0.35">
      <c r="A35" s="100" t="s">
        <v>91</v>
      </c>
      <c r="B35" s="102">
        <v>31</v>
      </c>
      <c r="C35" s="102">
        <v>27</v>
      </c>
      <c r="D35" s="113">
        <v>39</v>
      </c>
      <c r="E35" s="102">
        <v>25</v>
      </c>
      <c r="F35" s="117">
        <v>54.444444444444443</v>
      </c>
      <c r="G35" s="132">
        <v>45.636363636363598</v>
      </c>
      <c r="H35" s="102">
        <v>34</v>
      </c>
      <c r="I35" s="102">
        <v>53</v>
      </c>
      <c r="J35" s="102">
        <v>39</v>
      </c>
      <c r="K35" s="102">
        <v>26</v>
      </c>
      <c r="L35" s="102">
        <v>41</v>
      </c>
      <c r="M35" s="136">
        <v>37</v>
      </c>
      <c r="N35" s="136">
        <v>48</v>
      </c>
      <c r="O35" s="136">
        <v>19</v>
      </c>
      <c r="P35" s="136">
        <v>7</v>
      </c>
      <c r="Q35" s="136">
        <v>1</v>
      </c>
      <c r="R35" s="136">
        <v>1</v>
      </c>
      <c r="S35" s="140">
        <v>0</v>
      </c>
    </row>
    <row r="36" spans="1:19" x14ac:dyDescent="0.35">
      <c r="A36" s="100" t="s">
        <v>92</v>
      </c>
      <c r="B36" s="102">
        <v>1</v>
      </c>
      <c r="C36" s="102">
        <v>2</v>
      </c>
      <c r="D36" s="113">
        <v>2</v>
      </c>
      <c r="E36" s="102">
        <v>2</v>
      </c>
      <c r="F36" s="117">
        <v>0</v>
      </c>
      <c r="G36" s="132">
        <v>13.2566844919786</v>
      </c>
      <c r="H36" s="102">
        <v>0</v>
      </c>
      <c r="I36" s="102">
        <v>19</v>
      </c>
      <c r="J36" s="102">
        <v>1</v>
      </c>
      <c r="K36" s="102">
        <v>0</v>
      </c>
      <c r="L36" s="102">
        <v>4</v>
      </c>
      <c r="M36" s="136">
        <v>2</v>
      </c>
      <c r="N36" s="136">
        <v>0</v>
      </c>
      <c r="O36" s="136">
        <v>0</v>
      </c>
      <c r="P36" s="136">
        <v>0</v>
      </c>
      <c r="Q36" s="136">
        <v>0</v>
      </c>
      <c r="R36" s="136">
        <v>0</v>
      </c>
      <c r="S36" s="140"/>
    </row>
    <row r="37" spans="1:19" x14ac:dyDescent="0.35">
      <c r="N37">
        <f>SUM(N2:N36)</f>
        <v>17656</v>
      </c>
      <c r="O37">
        <f>SUM(O2:O36)</f>
        <v>15267</v>
      </c>
      <c r="P37">
        <f>SUM(P2:P36)</f>
        <v>9144</v>
      </c>
      <c r="Q37">
        <f>SUM(Q2:Q36)</f>
        <v>4185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A1:M6"/>
  <sheetViews>
    <sheetView workbookViewId="0"/>
  </sheetViews>
  <sheetFormatPr defaultRowHeight="14.5" x14ac:dyDescent="0.35"/>
  <cols>
    <col min="1" max="1" width="17.90625" customWidth="1"/>
  </cols>
  <sheetData>
    <row r="1" spans="1:13" ht="18.5" x14ac:dyDescent="0.35">
      <c r="B1" s="201" t="s">
        <v>49</v>
      </c>
      <c r="C1" s="201"/>
      <c r="D1" s="201"/>
      <c r="E1" s="201"/>
      <c r="F1" s="201" t="s">
        <v>50</v>
      </c>
      <c r="G1" s="201"/>
      <c r="H1" s="201"/>
      <c r="I1" s="201"/>
      <c r="J1" s="218" t="s">
        <v>49</v>
      </c>
      <c r="K1" s="197"/>
      <c r="L1" s="218" t="s">
        <v>50</v>
      </c>
      <c r="M1" s="197"/>
    </row>
    <row r="2" spans="1:13" ht="18.5" x14ac:dyDescent="0.35">
      <c r="B2" s="217" t="s">
        <v>52</v>
      </c>
      <c r="C2" s="217"/>
      <c r="D2" s="217" t="s">
        <v>39</v>
      </c>
      <c r="E2" s="217"/>
      <c r="F2" s="217" t="s">
        <v>52</v>
      </c>
      <c r="G2" s="217"/>
      <c r="H2" s="217" t="s">
        <v>39</v>
      </c>
      <c r="I2" s="217"/>
      <c r="J2" s="217" t="s">
        <v>55</v>
      </c>
      <c r="K2" s="217" t="s">
        <v>2</v>
      </c>
      <c r="L2" s="217" t="s">
        <v>55</v>
      </c>
      <c r="M2" s="217" t="s">
        <v>2</v>
      </c>
    </row>
    <row r="3" spans="1:13" s="120" customFormat="1" ht="111" x14ac:dyDescent="0.3">
      <c r="A3" s="119"/>
      <c r="B3" s="121" t="s">
        <v>56</v>
      </c>
      <c r="C3" s="121" t="s">
        <v>57</v>
      </c>
      <c r="D3" s="121" t="s">
        <v>56</v>
      </c>
      <c r="E3" s="121" t="s">
        <v>57</v>
      </c>
      <c r="F3" s="121" t="s">
        <v>56</v>
      </c>
      <c r="G3" s="121" t="s">
        <v>57</v>
      </c>
      <c r="H3" s="121" t="s">
        <v>56</v>
      </c>
      <c r="I3" s="121" t="s">
        <v>57</v>
      </c>
      <c r="J3" s="217"/>
      <c r="K3" s="217"/>
      <c r="L3" s="217"/>
      <c r="M3" s="217"/>
    </row>
    <row r="4" spans="1:13" x14ac:dyDescent="0.35">
      <c r="A4" s="124" t="s">
        <v>103</v>
      </c>
      <c r="B4" s="123">
        <v>5002.5</v>
      </c>
      <c r="C4" s="123">
        <v>4343.5</v>
      </c>
      <c r="D4" s="123">
        <v>2175</v>
      </c>
      <c r="E4" s="123">
        <v>1776.75</v>
      </c>
      <c r="F4" s="123">
        <v>4092</v>
      </c>
      <c r="G4" s="123">
        <v>4167.75</v>
      </c>
      <c r="H4" s="123">
        <v>1488</v>
      </c>
      <c r="I4" s="123">
        <v>1400</v>
      </c>
      <c r="J4" s="122">
        <f>C4/B4</f>
        <v>0.8682658670664668</v>
      </c>
      <c r="K4" s="122">
        <f>E4/D4</f>
        <v>0.81689655172413789</v>
      </c>
      <c r="L4" s="122">
        <f>G4/F4</f>
        <v>1.0185117302052786</v>
      </c>
      <c r="M4" s="122">
        <f>I4/H4</f>
        <v>0.94086021505376349</v>
      </c>
    </row>
    <row r="5" spans="1:13" x14ac:dyDescent="0.35">
      <c r="A5" s="124" t="s">
        <v>104</v>
      </c>
      <c r="B5" s="133">
        <v>4276.5</v>
      </c>
      <c r="C5" s="133">
        <v>4240.5</v>
      </c>
      <c r="D5" s="133">
        <v>2055</v>
      </c>
      <c r="E5" s="133">
        <v>1588.25</v>
      </c>
      <c r="F5" s="133">
        <v>3960</v>
      </c>
      <c r="G5" s="133">
        <v>4239.75</v>
      </c>
      <c r="H5" s="133">
        <v>1440</v>
      </c>
      <c r="I5" s="133">
        <v>1193.5</v>
      </c>
      <c r="J5" s="122">
        <f>C5/B5</f>
        <v>0.99158190108733779</v>
      </c>
      <c r="K5" s="122">
        <f>E5/D5</f>
        <v>0.7728710462287105</v>
      </c>
      <c r="L5" s="122">
        <f>G5/F5</f>
        <v>1.0706439393939393</v>
      </c>
      <c r="M5" s="122">
        <f>I5/H5</f>
        <v>0.82881944444444444</v>
      </c>
    </row>
    <row r="6" spans="1:13" x14ac:dyDescent="0.35">
      <c r="A6" s="124" t="s">
        <v>105</v>
      </c>
      <c r="B6" s="134"/>
      <c r="C6" s="134"/>
      <c r="D6" s="134"/>
      <c r="E6" s="134"/>
      <c r="F6" s="134">
        <v>4092</v>
      </c>
      <c r="G6" s="134"/>
      <c r="H6" s="134">
        <v>1488</v>
      </c>
      <c r="I6" s="134"/>
      <c r="J6" s="122" t="e">
        <f>C6/B6</f>
        <v>#DIV/0!</v>
      </c>
      <c r="K6" s="122" t="e">
        <f>E6/D6</f>
        <v>#DIV/0!</v>
      </c>
      <c r="L6" s="122">
        <f>G6/F6</f>
        <v>0</v>
      </c>
      <c r="M6" s="122">
        <f>I6/H6</f>
        <v>0</v>
      </c>
    </row>
  </sheetData>
  <mergeCells count="12">
    <mergeCell ref="J1:K1"/>
    <mergeCell ref="L1:M1"/>
    <mergeCell ref="J2:J3"/>
    <mergeCell ref="K2:K3"/>
    <mergeCell ref="L2:L3"/>
    <mergeCell ref="M2:M3"/>
    <mergeCell ref="B1:E1"/>
    <mergeCell ref="F1:I1"/>
    <mergeCell ref="B2:C2"/>
    <mergeCell ref="D2:E2"/>
    <mergeCell ref="F2:G2"/>
    <mergeCell ref="H2:I2"/>
  </mergeCells>
  <dataValidations count="1">
    <dataValidation type="list" allowBlank="1" showInputMessage="1" showErrorMessage="1" sqref="A3">
      <formula1>#REF!</formula1>
    </dataValidation>
  </dataValidations>
  <pageMargins left="0" right="0" top="0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/>
  </sheetViews>
  <sheetFormatPr defaultRowHeight="14.5" x14ac:dyDescent="0.35"/>
  <cols>
    <col min="2" max="2" width="13.54296875" customWidth="1"/>
  </cols>
  <sheetData>
    <row r="2" spans="2:3" x14ac:dyDescent="0.35">
      <c r="B2" t="s">
        <v>98</v>
      </c>
      <c r="C2" s="118">
        <v>0.75</v>
      </c>
    </row>
    <row r="3" spans="2:3" x14ac:dyDescent="0.35">
      <c r="B3" t="s">
        <v>99</v>
      </c>
      <c r="C3" s="118">
        <v>1.05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0"/>
  <sheetViews>
    <sheetView tabSelected="1" zoomScale="70" zoomScaleNormal="7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Q2" sqref="AQ2:AT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6328125" customWidth="1"/>
    <col min="25" max="28" width="12.81640625" customWidth="1"/>
    <col min="29" max="30" width="15.6328125" customWidth="1"/>
    <col min="31" max="31" width="9.08984375" customWidth="1"/>
    <col min="32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229" t="s">
        <v>49</v>
      </c>
      <c r="E1" s="234"/>
      <c r="F1" s="234"/>
      <c r="G1" s="234"/>
      <c r="H1" s="234"/>
      <c r="I1" s="234"/>
      <c r="J1" s="234"/>
      <c r="K1" s="235"/>
      <c r="L1" s="229" t="s">
        <v>50</v>
      </c>
      <c r="M1" s="234"/>
      <c r="N1" s="234"/>
      <c r="O1" s="234"/>
      <c r="P1" s="234"/>
      <c r="Q1" s="234"/>
      <c r="R1" s="234"/>
      <c r="S1" s="235"/>
      <c r="T1" s="229" t="s">
        <v>94</v>
      </c>
      <c r="U1" s="230"/>
      <c r="V1" s="230"/>
      <c r="W1" s="226"/>
      <c r="X1" s="231" t="s">
        <v>51</v>
      </c>
      <c r="Y1" s="231"/>
      <c r="Z1" s="231"/>
      <c r="AA1" s="231"/>
      <c r="AB1" s="231"/>
      <c r="AC1" s="231"/>
      <c r="AD1" s="231"/>
      <c r="AE1" s="231"/>
      <c r="AF1" s="219" t="s">
        <v>49</v>
      </c>
      <c r="AG1" s="220"/>
      <c r="AH1" s="220"/>
      <c r="AI1" s="221"/>
      <c r="AJ1" s="219" t="s">
        <v>50</v>
      </c>
      <c r="AK1" s="220"/>
      <c r="AL1" s="220"/>
      <c r="AM1" s="221"/>
      <c r="AN1" s="225" t="s">
        <v>94</v>
      </c>
      <c r="AO1" s="226"/>
      <c r="AQ1" s="205" t="s">
        <v>49</v>
      </c>
      <c r="AR1" s="213"/>
      <c r="AS1" s="205" t="s">
        <v>50</v>
      </c>
      <c r="AT1" s="213"/>
    </row>
    <row r="2" spans="1:46" ht="67.5" customHeight="1" x14ac:dyDescent="0.35">
      <c r="A2" s="232" t="s">
        <v>0</v>
      </c>
      <c r="D2" s="227" t="s">
        <v>52</v>
      </c>
      <c r="E2" s="227"/>
      <c r="F2" s="227" t="s">
        <v>39</v>
      </c>
      <c r="G2" s="227"/>
      <c r="H2" s="219" t="s">
        <v>101</v>
      </c>
      <c r="I2" s="221"/>
      <c r="J2" s="219" t="s">
        <v>102</v>
      </c>
      <c r="K2" s="221"/>
      <c r="L2" s="227" t="s">
        <v>52</v>
      </c>
      <c r="M2" s="227"/>
      <c r="N2" s="227" t="s">
        <v>39</v>
      </c>
      <c r="O2" s="227"/>
      <c r="P2" s="219" t="s">
        <v>101</v>
      </c>
      <c r="Q2" s="221"/>
      <c r="R2" s="219" t="s">
        <v>102</v>
      </c>
      <c r="S2" s="221"/>
      <c r="T2" s="219" t="s">
        <v>95</v>
      </c>
      <c r="U2" s="226"/>
      <c r="V2" s="219" t="s">
        <v>53</v>
      </c>
      <c r="W2" s="226"/>
      <c r="X2" s="227" t="s">
        <v>37</v>
      </c>
      <c r="Y2" s="222" t="s">
        <v>38</v>
      </c>
      <c r="Z2" s="222" t="s">
        <v>39</v>
      </c>
      <c r="AA2" s="222" t="s">
        <v>101</v>
      </c>
      <c r="AB2" s="222" t="s">
        <v>102</v>
      </c>
      <c r="AC2" s="222" t="s">
        <v>54</v>
      </c>
      <c r="AD2" s="222" t="s">
        <v>53</v>
      </c>
      <c r="AE2" s="222" t="s">
        <v>40</v>
      </c>
      <c r="AF2" s="227" t="s">
        <v>55</v>
      </c>
      <c r="AG2" s="227" t="s">
        <v>2</v>
      </c>
      <c r="AH2" s="222" t="s">
        <v>101</v>
      </c>
      <c r="AI2" s="222" t="s">
        <v>102</v>
      </c>
      <c r="AJ2" s="227" t="s">
        <v>55</v>
      </c>
      <c r="AK2" s="227" t="s">
        <v>2</v>
      </c>
      <c r="AL2" s="222" t="s">
        <v>101</v>
      </c>
      <c r="AM2" s="222" t="s">
        <v>102</v>
      </c>
      <c r="AN2" s="222" t="s">
        <v>96</v>
      </c>
      <c r="AO2" s="222" t="s">
        <v>97</v>
      </c>
      <c r="AQ2" s="204" t="s">
        <v>55</v>
      </c>
      <c r="AR2" s="204" t="s">
        <v>2</v>
      </c>
      <c r="AS2" s="204" t="s">
        <v>55</v>
      </c>
      <c r="AT2" s="204" t="s">
        <v>2</v>
      </c>
    </row>
    <row r="3" spans="1:46" ht="111" x14ac:dyDescent="0.35">
      <c r="A3" s="233"/>
      <c r="B3" s="126" t="s">
        <v>100</v>
      </c>
      <c r="D3" s="125" t="s">
        <v>56</v>
      </c>
      <c r="E3" s="125" t="s">
        <v>57</v>
      </c>
      <c r="F3" s="125" t="s">
        <v>56</v>
      </c>
      <c r="G3" s="125" t="s">
        <v>57</v>
      </c>
      <c r="H3" s="125" t="s">
        <v>56</v>
      </c>
      <c r="I3" s="125" t="s">
        <v>57</v>
      </c>
      <c r="J3" s="125" t="s">
        <v>56</v>
      </c>
      <c r="K3" s="125" t="s">
        <v>57</v>
      </c>
      <c r="L3" s="125" t="s">
        <v>56</v>
      </c>
      <c r="M3" s="125" t="s">
        <v>57</v>
      </c>
      <c r="N3" s="125" t="s">
        <v>56</v>
      </c>
      <c r="O3" s="125" t="s">
        <v>57</v>
      </c>
      <c r="P3" s="125" t="s">
        <v>56</v>
      </c>
      <c r="Q3" s="125" t="s">
        <v>57</v>
      </c>
      <c r="R3" s="125" t="s">
        <v>56</v>
      </c>
      <c r="S3" s="125" t="s">
        <v>57</v>
      </c>
      <c r="T3" s="125" t="s">
        <v>56</v>
      </c>
      <c r="U3" s="125" t="s">
        <v>57</v>
      </c>
      <c r="V3" s="125" t="s">
        <v>56</v>
      </c>
      <c r="W3" s="125" t="s">
        <v>57</v>
      </c>
      <c r="X3" s="227"/>
      <c r="Y3" s="224"/>
      <c r="Z3" s="224"/>
      <c r="AA3" s="224"/>
      <c r="AB3" s="224"/>
      <c r="AC3" s="223"/>
      <c r="AD3" s="224"/>
      <c r="AE3" s="224"/>
      <c r="AF3" s="227"/>
      <c r="AG3" s="227"/>
      <c r="AH3" s="224"/>
      <c r="AI3" s="224"/>
      <c r="AJ3" s="227"/>
      <c r="AK3" s="227"/>
      <c r="AL3" s="224"/>
      <c r="AM3" s="224"/>
      <c r="AN3" s="228"/>
      <c r="AO3" s="228"/>
      <c r="AQ3" s="204"/>
      <c r="AR3" s="204"/>
      <c r="AS3" s="204"/>
      <c r="AT3" s="204"/>
    </row>
    <row r="4" spans="1:46" ht="25.5" customHeight="1" x14ac:dyDescent="0.35">
      <c r="A4" s="143" t="s">
        <v>3</v>
      </c>
      <c r="B4" s="144" t="s">
        <v>106</v>
      </c>
      <c r="C4" s="145"/>
      <c r="D4" s="90">
        <v>2045</v>
      </c>
      <c r="E4" s="90">
        <v>1394.25</v>
      </c>
      <c r="F4" s="90">
        <v>1218.6500000000001</v>
      </c>
      <c r="G4" s="90">
        <v>1315.5</v>
      </c>
      <c r="H4" s="90">
        <v>0</v>
      </c>
      <c r="I4" s="90">
        <v>0</v>
      </c>
      <c r="J4" s="90">
        <v>265.85000000000002</v>
      </c>
      <c r="K4" s="90">
        <v>203.5</v>
      </c>
      <c r="L4" s="90">
        <v>1440</v>
      </c>
      <c r="M4" s="90">
        <v>1151.5</v>
      </c>
      <c r="N4" s="90">
        <v>1045.8499999999999</v>
      </c>
      <c r="O4" s="90">
        <v>1056</v>
      </c>
      <c r="P4" s="90">
        <v>0</v>
      </c>
      <c r="Q4" s="90">
        <v>0</v>
      </c>
      <c r="R4" s="90">
        <v>34.15</v>
      </c>
      <c r="S4" s="90">
        <v>36</v>
      </c>
      <c r="T4" s="90">
        <v>0</v>
      </c>
      <c r="U4" s="90">
        <v>0</v>
      </c>
      <c r="V4" s="90">
        <v>0</v>
      </c>
      <c r="W4" s="90">
        <v>0</v>
      </c>
      <c r="X4" s="90">
        <v>192</v>
      </c>
      <c r="Y4" s="127">
        <f>SUM(E4+M4)/X4</f>
        <v>13.259114583333334</v>
      </c>
      <c r="Z4" s="127">
        <f>SUM(G4+O4)/X4</f>
        <v>12.3515625</v>
      </c>
      <c r="AA4" s="127">
        <f>SUM(I4+Q4)/X4</f>
        <v>0</v>
      </c>
      <c r="AB4" s="127">
        <f>SUM(K4+S4)/X4</f>
        <v>1.2473958333333333</v>
      </c>
      <c r="AC4" s="115">
        <f>SUM(U4)/X4</f>
        <v>0</v>
      </c>
      <c r="AD4" s="90">
        <f>SUM(W4)/X4</f>
        <v>0</v>
      </c>
      <c r="AE4" s="138">
        <f>SUM(Y4:AD4)</f>
        <v>26.858072916666668</v>
      </c>
      <c r="AF4" s="128">
        <f>(E4)/D4</f>
        <v>0.68178484107579462</v>
      </c>
      <c r="AG4" s="128">
        <f>IFERROR(G4/F4,0)</f>
        <v>1.0794731875435932</v>
      </c>
      <c r="AH4" s="128">
        <f>IFERROR(I4/H4,0)</f>
        <v>0</v>
      </c>
      <c r="AI4" s="128">
        <f>IFERROR(K4/J4,0)</f>
        <v>0.76546924957682894</v>
      </c>
      <c r="AJ4" s="128">
        <f>M4/L4</f>
        <v>0.79965277777777777</v>
      </c>
      <c r="AK4" s="128">
        <f>O4/N4</f>
        <v>1.0097050246211217</v>
      </c>
      <c r="AL4" s="128">
        <f>IFERROR(P4/Q4,0)</f>
        <v>0</v>
      </c>
      <c r="AM4" s="128">
        <f>IFERROR(S4/R4,0)</f>
        <v>1.0541727672035139</v>
      </c>
      <c r="AN4" s="128">
        <f>IFERROR(U4/T4,0)</f>
        <v>0</v>
      </c>
      <c r="AO4" s="128">
        <f>IFERROR(W4/V4,0)</f>
        <v>0</v>
      </c>
      <c r="AQ4" s="131">
        <f>SUM(E4+I4)/(D4+H4)</f>
        <v>0.68178484107579462</v>
      </c>
      <c r="AR4" s="131">
        <f>SUM(G4+K4)/(F4+J4)</f>
        <v>1.0232401481980464</v>
      </c>
      <c r="AS4" s="131">
        <f>SUM(M4+Q4)/(L4+P4)</f>
        <v>0.79965277777777777</v>
      </c>
      <c r="AT4" s="131">
        <f>SUM(O4+S4)/(N4+R4)</f>
        <v>1.0111111111111111</v>
      </c>
    </row>
    <row r="5" spans="1:46" ht="25.5" customHeight="1" x14ac:dyDescent="0.35">
      <c r="A5" s="143" t="s">
        <v>4</v>
      </c>
      <c r="B5" s="144" t="s">
        <v>106</v>
      </c>
      <c r="C5" s="145"/>
      <c r="D5" s="147">
        <v>1903.51</v>
      </c>
      <c r="E5" s="147">
        <v>1367.75</v>
      </c>
      <c r="F5" s="147">
        <v>1583.06</v>
      </c>
      <c r="G5" s="147">
        <v>1551.5</v>
      </c>
      <c r="H5" s="147">
        <v>195.49</v>
      </c>
      <c r="I5" s="147">
        <v>167</v>
      </c>
      <c r="J5" s="147">
        <v>253.44</v>
      </c>
      <c r="K5" s="147">
        <v>65.5</v>
      </c>
      <c r="L5" s="91">
        <v>1322.49</v>
      </c>
      <c r="M5" s="91">
        <v>1242</v>
      </c>
      <c r="N5" s="92">
        <v>1393.44</v>
      </c>
      <c r="O5" s="91">
        <v>1357.5</v>
      </c>
      <c r="P5" s="91">
        <v>104.51</v>
      </c>
      <c r="Q5" s="92">
        <v>132</v>
      </c>
      <c r="R5" s="92">
        <v>46.56</v>
      </c>
      <c r="S5" s="92">
        <v>0</v>
      </c>
      <c r="T5" s="92">
        <v>0</v>
      </c>
      <c r="U5" s="92">
        <v>0</v>
      </c>
      <c r="V5" s="92">
        <v>0</v>
      </c>
      <c r="W5" s="92">
        <v>0</v>
      </c>
      <c r="X5" s="92">
        <v>858</v>
      </c>
      <c r="Y5" s="127">
        <f t="shared" ref="Y5:Y20" si="0">SUM(E5+M5)/X5</f>
        <v>3.0416666666666665</v>
      </c>
      <c r="Z5" s="127">
        <f t="shared" ref="Z5:Z20" si="1">SUM(G5+O5)/X5</f>
        <v>3.3904428904428903</v>
      </c>
      <c r="AA5" s="127">
        <f t="shared" ref="AA5:AA20" si="2">SUM(I5+Q5)/X5</f>
        <v>0.34848484848484851</v>
      </c>
      <c r="AB5" s="127">
        <f t="shared" ref="AB5:AB20" si="3">SUM(K5+S5)/X5</f>
        <v>7.6340326340326337E-2</v>
      </c>
      <c r="AC5" s="127">
        <f t="shared" ref="AC5:AC20" si="4">SUM(U5)/X5</f>
        <v>0</v>
      </c>
      <c r="AD5" s="129">
        <f t="shared" ref="AD5:AD20" si="5">SUM(W5)/X5</f>
        <v>0</v>
      </c>
      <c r="AE5" s="137">
        <f t="shared" ref="AE5:AE20" si="6">SUM(Y5:AD5)</f>
        <v>6.8569347319347322</v>
      </c>
      <c r="AF5" s="128">
        <f t="shared" ref="AF5:AF30" si="7">(E5)/D5</f>
        <v>0.71854101107953205</v>
      </c>
      <c r="AG5" s="128">
        <f t="shared" ref="AG5:AG30" si="8">IFERROR(G5/F5,0)</f>
        <v>0.98006392682526255</v>
      </c>
      <c r="AH5" s="128">
        <f t="shared" ref="AH5:AH30" si="9">IFERROR(I5/H5,0)</f>
        <v>0.85426364519924292</v>
      </c>
      <c r="AI5" s="128">
        <f t="shared" ref="AI5:AI30" si="10">IFERROR(K5/J5,0)</f>
        <v>0.25844381313131315</v>
      </c>
      <c r="AJ5" s="128">
        <f t="shared" ref="AJ5:AJ30" si="11">M5/L5</f>
        <v>0.93913753601161443</v>
      </c>
      <c r="AK5" s="128">
        <f t="shared" ref="AK5:AK30" si="12">O5/N5</f>
        <v>0.97420771615570101</v>
      </c>
      <c r="AL5" s="128">
        <f t="shared" ref="AL5:AL30" si="13">IFERROR(P5/Q5,0)</f>
        <v>0.79174242424242425</v>
      </c>
      <c r="AM5" s="128">
        <f t="shared" ref="AM5:AM30" si="14">IFERROR(S5/R5,0)</f>
        <v>0</v>
      </c>
      <c r="AN5" s="128">
        <f t="shared" ref="AN5:AN30" si="15">IFERROR(U5/T5,0)</f>
        <v>0</v>
      </c>
      <c r="AO5" s="128">
        <f t="shared" ref="AO5:AO30" si="16">IFERROR(W5/V5,0)</f>
        <v>0</v>
      </c>
      <c r="AQ5" s="131">
        <f t="shared" ref="AQ5:AQ28" si="17">SUM(E5+I5)/(D5+H5)</f>
        <v>0.73118151500714623</v>
      </c>
      <c r="AR5" s="131">
        <f t="shared" ref="AR5:AR28" si="18">SUM(G5+K5)/(F5+J5)</f>
        <v>0.88047917233868778</v>
      </c>
      <c r="AS5" s="131">
        <f t="shared" ref="AS5:AS28" si="19">SUM(M5+Q5)/(L5+P5)</f>
        <v>0.96285914505956549</v>
      </c>
      <c r="AT5" s="131">
        <f t="shared" ref="AT5:AT28" si="20">SUM(O5+S5)/(N5+R5)</f>
        <v>0.94270833333333337</v>
      </c>
    </row>
    <row r="6" spans="1:46" ht="25.5" customHeight="1" x14ac:dyDescent="0.35">
      <c r="A6" s="143" t="s">
        <v>5</v>
      </c>
      <c r="B6" s="144" t="s">
        <v>107</v>
      </c>
      <c r="C6" s="145"/>
      <c r="D6" s="90">
        <v>2274.91</v>
      </c>
      <c r="E6" s="91">
        <v>1543.5</v>
      </c>
      <c r="F6" s="91">
        <v>1332.78</v>
      </c>
      <c r="G6" s="91">
        <v>1259.5</v>
      </c>
      <c r="H6" s="91">
        <v>97.59</v>
      </c>
      <c r="I6" s="91">
        <v>132</v>
      </c>
      <c r="J6" s="91">
        <v>129.22</v>
      </c>
      <c r="K6" s="91">
        <v>132</v>
      </c>
      <c r="L6" s="91">
        <v>1027.5899999999999</v>
      </c>
      <c r="M6" s="91">
        <v>1067</v>
      </c>
      <c r="N6" s="92">
        <v>1407.22</v>
      </c>
      <c r="O6" s="91">
        <v>1355.5</v>
      </c>
      <c r="P6" s="91">
        <v>52.41</v>
      </c>
      <c r="Q6" s="92">
        <v>24</v>
      </c>
      <c r="R6" s="92">
        <v>20.78</v>
      </c>
      <c r="S6" s="92">
        <v>0</v>
      </c>
      <c r="T6" s="148">
        <v>0</v>
      </c>
      <c r="U6" s="148">
        <v>0</v>
      </c>
      <c r="V6" s="92">
        <v>0</v>
      </c>
      <c r="W6" s="92">
        <v>0</v>
      </c>
      <c r="X6" s="92">
        <v>999</v>
      </c>
      <c r="Y6" s="127">
        <f t="shared" si="0"/>
        <v>2.6131131131131129</v>
      </c>
      <c r="Z6" s="127">
        <f t="shared" si="1"/>
        <v>2.6176176176176176</v>
      </c>
      <c r="AA6" s="127">
        <f t="shared" si="2"/>
        <v>0.15615615615615616</v>
      </c>
      <c r="AB6" s="127">
        <f t="shared" si="3"/>
        <v>0.13213213213213212</v>
      </c>
      <c r="AC6" s="127">
        <f t="shared" si="4"/>
        <v>0</v>
      </c>
      <c r="AD6" s="129">
        <f t="shared" si="5"/>
        <v>0</v>
      </c>
      <c r="AE6" s="137">
        <f t="shared" si="6"/>
        <v>5.5190190190190185</v>
      </c>
      <c r="AF6" s="128">
        <f t="shared" si="7"/>
        <v>0.67848837976007847</v>
      </c>
      <c r="AG6" s="128">
        <f t="shared" si="8"/>
        <v>0.94501718213058417</v>
      </c>
      <c r="AH6" s="128">
        <f t="shared" si="9"/>
        <v>1.3525976022133415</v>
      </c>
      <c r="AI6" s="128">
        <f t="shared" si="10"/>
        <v>1.0215136975700356</v>
      </c>
      <c r="AJ6" s="128">
        <f t="shared" si="11"/>
        <v>1.0383518718555067</v>
      </c>
      <c r="AK6" s="128">
        <f t="shared" si="12"/>
        <v>0.96324668495331223</v>
      </c>
      <c r="AL6" s="128">
        <f t="shared" si="13"/>
        <v>2.1837499999999999</v>
      </c>
      <c r="AM6" s="128">
        <f t="shared" si="14"/>
        <v>0</v>
      </c>
      <c r="AN6" s="128">
        <f t="shared" si="15"/>
        <v>0</v>
      </c>
      <c r="AO6" s="128">
        <f t="shared" si="16"/>
        <v>0</v>
      </c>
      <c r="AQ6" s="131">
        <f t="shared" si="17"/>
        <v>0.70621707060063221</v>
      </c>
      <c r="AR6" s="131">
        <f t="shared" si="18"/>
        <v>0.95177838577291385</v>
      </c>
      <c r="AS6" s="131">
        <f t="shared" si="19"/>
        <v>1.0101851851851851</v>
      </c>
      <c r="AT6" s="131">
        <f t="shared" si="20"/>
        <v>0.94922969187675066</v>
      </c>
    </row>
    <row r="7" spans="1:46" ht="25.25" customHeight="1" x14ac:dyDescent="0.35">
      <c r="A7" s="143" t="s">
        <v>6</v>
      </c>
      <c r="B7" s="144" t="s">
        <v>108</v>
      </c>
      <c r="C7" s="145"/>
      <c r="D7" s="90">
        <v>1950</v>
      </c>
      <c r="E7" s="91">
        <v>1383.5</v>
      </c>
      <c r="F7" s="91">
        <v>1024</v>
      </c>
      <c r="G7" s="91">
        <v>965</v>
      </c>
      <c r="H7" s="91">
        <v>0</v>
      </c>
      <c r="I7" s="91">
        <v>0</v>
      </c>
      <c r="J7" s="91">
        <v>126</v>
      </c>
      <c r="K7" s="91">
        <v>84</v>
      </c>
      <c r="L7" s="91">
        <v>720</v>
      </c>
      <c r="M7" s="91">
        <v>804</v>
      </c>
      <c r="N7" s="92">
        <v>696</v>
      </c>
      <c r="O7" s="91">
        <v>780.5</v>
      </c>
      <c r="P7" s="91">
        <v>0</v>
      </c>
      <c r="Q7" s="92">
        <v>0</v>
      </c>
      <c r="R7" s="92">
        <v>24</v>
      </c>
      <c r="S7" s="92">
        <v>24</v>
      </c>
      <c r="T7" s="92">
        <v>0</v>
      </c>
      <c r="U7" s="92">
        <v>0</v>
      </c>
      <c r="V7" s="92">
        <v>0</v>
      </c>
      <c r="W7" s="92">
        <v>0</v>
      </c>
      <c r="X7" s="92">
        <v>551</v>
      </c>
      <c r="Y7" s="127">
        <f t="shared" si="0"/>
        <v>3.9700544464609799</v>
      </c>
      <c r="Z7" s="127">
        <f t="shared" si="1"/>
        <v>3.1678765880217785</v>
      </c>
      <c r="AA7" s="127">
        <f t="shared" si="2"/>
        <v>0</v>
      </c>
      <c r="AB7" s="127">
        <f t="shared" si="3"/>
        <v>0.19600725952813067</v>
      </c>
      <c r="AC7" s="127">
        <f t="shared" si="4"/>
        <v>0</v>
      </c>
      <c r="AD7" s="129">
        <f t="shared" si="5"/>
        <v>0</v>
      </c>
      <c r="AE7" s="137">
        <f t="shared" si="6"/>
        <v>7.3339382940108884</v>
      </c>
      <c r="AF7" s="128">
        <f t="shared" si="7"/>
        <v>0.70948717948717954</v>
      </c>
      <c r="AG7" s="128">
        <f t="shared" si="8"/>
        <v>0.9423828125</v>
      </c>
      <c r="AH7" s="128">
        <f t="shared" si="9"/>
        <v>0</v>
      </c>
      <c r="AI7" s="128">
        <f t="shared" si="10"/>
        <v>0.66666666666666663</v>
      </c>
      <c r="AJ7" s="128">
        <f t="shared" si="11"/>
        <v>1.1166666666666667</v>
      </c>
      <c r="AK7" s="128">
        <f t="shared" si="12"/>
        <v>1.1214080459770115</v>
      </c>
      <c r="AL7" s="128">
        <f t="shared" si="13"/>
        <v>0</v>
      </c>
      <c r="AM7" s="128">
        <f t="shared" si="14"/>
        <v>1</v>
      </c>
      <c r="AN7" s="128">
        <f t="shared" si="15"/>
        <v>0</v>
      </c>
      <c r="AO7" s="128">
        <f t="shared" si="16"/>
        <v>0</v>
      </c>
      <c r="AQ7" s="131">
        <f t="shared" si="17"/>
        <v>0.70948717948717954</v>
      </c>
      <c r="AR7" s="131">
        <f>SUM(G7+K7)/(F7+J7)</f>
        <v>0.91217391304347828</v>
      </c>
      <c r="AS7" s="131">
        <f t="shared" si="19"/>
        <v>1.1166666666666667</v>
      </c>
      <c r="AT7" s="131">
        <f t="shared" si="20"/>
        <v>1.117361111111111</v>
      </c>
    </row>
    <row r="8" spans="1:46" ht="25.5" customHeight="1" x14ac:dyDescent="0.35">
      <c r="A8" s="143" t="s">
        <v>7</v>
      </c>
      <c r="B8" s="144" t="s">
        <v>106</v>
      </c>
      <c r="C8" s="145"/>
      <c r="D8" s="90">
        <v>1337</v>
      </c>
      <c r="E8" s="91">
        <v>905.5</v>
      </c>
      <c r="F8" s="91">
        <v>1507.5</v>
      </c>
      <c r="G8" s="91">
        <v>862.5</v>
      </c>
      <c r="H8" s="91">
        <v>0</v>
      </c>
      <c r="I8" s="91">
        <v>0</v>
      </c>
      <c r="J8" s="91">
        <v>0</v>
      </c>
      <c r="K8" s="91">
        <v>0</v>
      </c>
      <c r="L8" s="91">
        <v>720</v>
      </c>
      <c r="M8" s="91">
        <v>720</v>
      </c>
      <c r="N8" s="92">
        <v>720</v>
      </c>
      <c r="O8" s="91">
        <v>720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551</v>
      </c>
      <c r="Y8" s="127">
        <f t="shared" si="0"/>
        <v>2.9500907441016335</v>
      </c>
      <c r="Z8" s="127">
        <f t="shared" si="1"/>
        <v>2.8720508166969148</v>
      </c>
      <c r="AA8" s="127">
        <f t="shared" si="2"/>
        <v>0</v>
      </c>
      <c r="AB8" s="127">
        <f t="shared" si="3"/>
        <v>0</v>
      </c>
      <c r="AC8" s="127">
        <f t="shared" si="4"/>
        <v>0</v>
      </c>
      <c r="AD8" s="129">
        <f t="shared" si="5"/>
        <v>0</v>
      </c>
      <c r="AE8" s="137">
        <f t="shared" si="6"/>
        <v>5.8221415607985483</v>
      </c>
      <c r="AF8" s="128">
        <f t="shared" si="7"/>
        <v>0.67726252804786835</v>
      </c>
      <c r="AG8" s="128">
        <f t="shared" si="8"/>
        <v>0.57213930348258701</v>
      </c>
      <c r="AH8" s="128">
        <f t="shared" si="9"/>
        <v>0</v>
      </c>
      <c r="AI8" s="128">
        <f t="shared" si="10"/>
        <v>0</v>
      </c>
      <c r="AJ8" s="128">
        <f t="shared" si="11"/>
        <v>1</v>
      </c>
      <c r="AK8" s="128">
        <f t="shared" si="12"/>
        <v>1</v>
      </c>
      <c r="AL8" s="128">
        <f t="shared" si="13"/>
        <v>0</v>
      </c>
      <c r="AM8" s="128">
        <f t="shared" si="14"/>
        <v>0</v>
      </c>
      <c r="AN8" s="128">
        <f t="shared" si="15"/>
        <v>0</v>
      </c>
      <c r="AO8" s="128">
        <f t="shared" si="16"/>
        <v>0</v>
      </c>
      <c r="AQ8" s="131">
        <f t="shared" si="17"/>
        <v>0.67726252804786835</v>
      </c>
      <c r="AR8" s="131">
        <f t="shared" si="18"/>
        <v>0.57213930348258701</v>
      </c>
      <c r="AS8" s="131">
        <f t="shared" si="19"/>
        <v>1</v>
      </c>
      <c r="AT8" s="131">
        <f t="shared" si="20"/>
        <v>1</v>
      </c>
    </row>
    <row r="9" spans="1:46" ht="25.5" customHeight="1" x14ac:dyDescent="0.35">
      <c r="A9" s="143" t="s">
        <v>8</v>
      </c>
      <c r="B9" s="144" t="s">
        <v>109</v>
      </c>
      <c r="C9" s="145"/>
      <c r="D9" s="90">
        <v>3138</v>
      </c>
      <c r="E9" s="91">
        <v>2587.75</v>
      </c>
      <c r="F9" s="91">
        <v>1234</v>
      </c>
      <c r="G9" s="91">
        <v>541</v>
      </c>
      <c r="H9" s="91">
        <v>0</v>
      </c>
      <c r="I9" s="91">
        <v>0</v>
      </c>
      <c r="J9" s="91">
        <v>0</v>
      </c>
      <c r="K9" s="91">
        <v>0</v>
      </c>
      <c r="L9" s="91">
        <v>2160</v>
      </c>
      <c r="M9" s="91">
        <v>2020.5</v>
      </c>
      <c r="N9" s="92">
        <v>720</v>
      </c>
      <c r="O9" s="91">
        <v>485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422</v>
      </c>
      <c r="Y9" s="127">
        <f t="shared" si="0"/>
        <v>10.920023696682465</v>
      </c>
      <c r="Z9" s="127">
        <f t="shared" si="1"/>
        <v>2.4312796208530805</v>
      </c>
      <c r="AA9" s="127">
        <f t="shared" si="2"/>
        <v>0</v>
      </c>
      <c r="AB9" s="127">
        <f t="shared" si="3"/>
        <v>0</v>
      </c>
      <c r="AC9" s="127">
        <f t="shared" si="4"/>
        <v>0</v>
      </c>
      <c r="AD9" s="129">
        <f t="shared" si="5"/>
        <v>0</v>
      </c>
      <c r="AE9" s="137">
        <f t="shared" si="6"/>
        <v>13.351303317535546</v>
      </c>
      <c r="AF9" s="128">
        <f t="shared" si="7"/>
        <v>0.82464945825366476</v>
      </c>
      <c r="AG9" s="128">
        <f t="shared" si="8"/>
        <v>0.43841166936790926</v>
      </c>
      <c r="AH9" s="128">
        <f t="shared" si="9"/>
        <v>0</v>
      </c>
      <c r="AI9" s="128">
        <f t="shared" si="10"/>
        <v>0</v>
      </c>
      <c r="AJ9" s="128">
        <f t="shared" si="11"/>
        <v>0.93541666666666667</v>
      </c>
      <c r="AK9" s="128">
        <f t="shared" si="12"/>
        <v>0.67361111111111116</v>
      </c>
      <c r="AL9" s="128">
        <f t="shared" si="13"/>
        <v>0</v>
      </c>
      <c r="AM9" s="128">
        <f t="shared" si="14"/>
        <v>0</v>
      </c>
      <c r="AN9" s="128">
        <f t="shared" si="15"/>
        <v>0</v>
      </c>
      <c r="AO9" s="128">
        <f t="shared" si="16"/>
        <v>0</v>
      </c>
      <c r="AQ9" s="131">
        <f t="shared" si="17"/>
        <v>0.82464945825366476</v>
      </c>
      <c r="AR9" s="131">
        <f t="shared" si="18"/>
        <v>0.43841166936790926</v>
      </c>
      <c r="AS9" s="131">
        <f t="shared" si="19"/>
        <v>0.93541666666666667</v>
      </c>
      <c r="AT9" s="131">
        <f t="shared" si="20"/>
        <v>0.67361111111111116</v>
      </c>
    </row>
    <row r="10" spans="1:46" ht="25.5" customHeight="1" x14ac:dyDescent="0.35">
      <c r="A10" s="143" t="s">
        <v>9</v>
      </c>
      <c r="B10" s="144" t="s">
        <v>106</v>
      </c>
      <c r="C10" s="145"/>
      <c r="D10" s="90">
        <v>1960</v>
      </c>
      <c r="E10" s="91">
        <v>1351.5</v>
      </c>
      <c r="F10" s="91">
        <v>1536</v>
      </c>
      <c r="G10" s="91">
        <v>1494</v>
      </c>
      <c r="H10" s="91">
        <v>0</v>
      </c>
      <c r="I10" s="91">
        <v>0</v>
      </c>
      <c r="J10" s="91">
        <v>0</v>
      </c>
      <c r="K10" s="91">
        <v>144</v>
      </c>
      <c r="L10" s="91">
        <v>1080</v>
      </c>
      <c r="M10" s="91">
        <v>840</v>
      </c>
      <c r="N10" s="92">
        <v>1440</v>
      </c>
      <c r="O10" s="91">
        <v>1488</v>
      </c>
      <c r="P10" s="91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767</v>
      </c>
      <c r="Y10" s="127">
        <f t="shared" si="0"/>
        <v>2.8572359843546282</v>
      </c>
      <c r="Z10" s="127">
        <f t="shared" si="1"/>
        <v>3.8878748370273795</v>
      </c>
      <c r="AA10" s="127">
        <f t="shared" si="2"/>
        <v>0</v>
      </c>
      <c r="AB10" s="127">
        <f t="shared" si="3"/>
        <v>0.18774445893089961</v>
      </c>
      <c r="AC10" s="127">
        <f t="shared" si="4"/>
        <v>0</v>
      </c>
      <c r="AD10" s="129">
        <f t="shared" si="5"/>
        <v>0</v>
      </c>
      <c r="AE10" s="137">
        <f t="shared" si="6"/>
        <v>6.932855280312908</v>
      </c>
      <c r="AF10" s="128">
        <f t="shared" si="7"/>
        <v>0.68954081632653064</v>
      </c>
      <c r="AG10" s="128">
        <f t="shared" si="8"/>
        <v>0.97265625</v>
      </c>
      <c r="AH10" s="128">
        <f t="shared" si="9"/>
        <v>0</v>
      </c>
      <c r="AI10" s="128">
        <f t="shared" si="10"/>
        <v>0</v>
      </c>
      <c r="AJ10" s="128">
        <f t="shared" si="11"/>
        <v>0.77777777777777779</v>
      </c>
      <c r="AK10" s="128">
        <f t="shared" si="12"/>
        <v>1.0333333333333334</v>
      </c>
      <c r="AL10" s="128">
        <f t="shared" si="13"/>
        <v>0</v>
      </c>
      <c r="AM10" s="128">
        <f t="shared" si="14"/>
        <v>0</v>
      </c>
      <c r="AN10" s="128">
        <f t="shared" si="15"/>
        <v>0</v>
      </c>
      <c r="AO10" s="128">
        <f t="shared" si="16"/>
        <v>0</v>
      </c>
      <c r="AQ10" s="131">
        <f t="shared" si="17"/>
        <v>0.68954081632653064</v>
      </c>
      <c r="AR10" s="131">
        <f t="shared" si="18"/>
        <v>1.06640625</v>
      </c>
      <c r="AS10" s="131">
        <f t="shared" si="19"/>
        <v>0.77777777777777779</v>
      </c>
      <c r="AT10" s="131">
        <f t="shared" si="20"/>
        <v>1.0333333333333334</v>
      </c>
    </row>
    <row r="11" spans="1:46" ht="25.5" customHeight="1" x14ac:dyDescent="0.35">
      <c r="A11" s="143" t="s">
        <v>10</v>
      </c>
      <c r="B11" s="144" t="s">
        <v>107</v>
      </c>
      <c r="C11" s="145"/>
      <c r="D11" s="90">
        <v>1345.25</v>
      </c>
      <c r="E11" s="91">
        <v>977.25</v>
      </c>
      <c r="F11" s="91">
        <v>362.5</v>
      </c>
      <c r="G11" s="91">
        <v>278</v>
      </c>
      <c r="H11" s="91">
        <v>0</v>
      </c>
      <c r="I11" s="91">
        <v>0</v>
      </c>
      <c r="J11" s="91">
        <v>0</v>
      </c>
      <c r="K11" s="91">
        <v>0</v>
      </c>
      <c r="L11" s="91">
        <v>720</v>
      </c>
      <c r="M11" s="91">
        <v>709</v>
      </c>
      <c r="N11" s="92">
        <v>360</v>
      </c>
      <c r="O11" s="91">
        <v>372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208</v>
      </c>
      <c r="Y11" s="127">
        <f t="shared" si="0"/>
        <v>8.1069711538461533</v>
      </c>
      <c r="Z11" s="127">
        <f t="shared" si="1"/>
        <v>3.125</v>
      </c>
      <c r="AA11" s="127">
        <f t="shared" si="2"/>
        <v>0</v>
      </c>
      <c r="AB11" s="127">
        <f t="shared" si="3"/>
        <v>0</v>
      </c>
      <c r="AC11" s="127">
        <f t="shared" si="4"/>
        <v>0</v>
      </c>
      <c r="AD11" s="129">
        <f t="shared" si="5"/>
        <v>0</v>
      </c>
      <c r="AE11" s="137">
        <f t="shared" si="6"/>
        <v>11.231971153846153</v>
      </c>
      <c r="AF11" s="128">
        <f t="shared" si="7"/>
        <v>0.72644489871771045</v>
      </c>
      <c r="AG11" s="128">
        <f t="shared" si="8"/>
        <v>0.76689655172413795</v>
      </c>
      <c r="AH11" s="128">
        <f t="shared" si="9"/>
        <v>0</v>
      </c>
      <c r="AI11" s="128">
        <f t="shared" si="10"/>
        <v>0</v>
      </c>
      <c r="AJ11" s="128">
        <f t="shared" si="11"/>
        <v>0.98472222222222228</v>
      </c>
      <c r="AK11" s="128">
        <f t="shared" si="12"/>
        <v>1.0333333333333334</v>
      </c>
      <c r="AL11" s="128">
        <f t="shared" si="13"/>
        <v>0</v>
      </c>
      <c r="AM11" s="128">
        <f t="shared" si="14"/>
        <v>0</v>
      </c>
      <c r="AN11" s="128">
        <f t="shared" si="15"/>
        <v>0</v>
      </c>
      <c r="AO11" s="128">
        <f t="shared" si="16"/>
        <v>0</v>
      </c>
      <c r="AQ11" s="131">
        <f t="shared" si="17"/>
        <v>0.72644489871771045</v>
      </c>
      <c r="AR11" s="131">
        <f t="shared" si="18"/>
        <v>0.76689655172413795</v>
      </c>
      <c r="AS11" s="131">
        <f t="shared" si="19"/>
        <v>0.98472222222222228</v>
      </c>
      <c r="AT11" s="131">
        <f t="shared" si="20"/>
        <v>1.0333333333333334</v>
      </c>
    </row>
    <row r="12" spans="1:46" ht="25.5" customHeight="1" x14ac:dyDescent="0.35">
      <c r="A12" s="143" t="s">
        <v>43</v>
      </c>
      <c r="B12" s="144" t="s">
        <v>110</v>
      </c>
      <c r="C12" s="145"/>
      <c r="D12" s="90">
        <v>1759.33</v>
      </c>
      <c r="E12" s="91">
        <v>1441.5</v>
      </c>
      <c r="F12" s="91">
        <v>1763.2</v>
      </c>
      <c r="G12" s="91">
        <v>1470.5</v>
      </c>
      <c r="H12" s="91">
        <v>0</v>
      </c>
      <c r="I12" s="91">
        <v>0</v>
      </c>
      <c r="J12" s="91">
        <v>117.3</v>
      </c>
      <c r="K12" s="91">
        <v>120</v>
      </c>
      <c r="L12" s="91">
        <v>1080</v>
      </c>
      <c r="M12" s="91">
        <v>1080.5</v>
      </c>
      <c r="N12" s="92">
        <v>1047.3</v>
      </c>
      <c r="O12" s="91">
        <v>1053.5</v>
      </c>
      <c r="P12" s="91">
        <v>0</v>
      </c>
      <c r="Q12" s="92">
        <v>0</v>
      </c>
      <c r="R12" s="92">
        <v>32.700000000000003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771</v>
      </c>
      <c r="Y12" s="127">
        <f t="shared" si="0"/>
        <v>3.2710765239948119</v>
      </c>
      <c r="Z12" s="127">
        <f t="shared" si="1"/>
        <v>3.2736705577172502</v>
      </c>
      <c r="AA12" s="127">
        <f t="shared" si="2"/>
        <v>0</v>
      </c>
      <c r="AB12" s="127">
        <f t="shared" si="3"/>
        <v>0.1556420233463035</v>
      </c>
      <c r="AC12" s="127">
        <f t="shared" si="4"/>
        <v>0</v>
      </c>
      <c r="AD12" s="129">
        <f t="shared" si="5"/>
        <v>0</v>
      </c>
      <c r="AE12" s="137">
        <f t="shared" si="6"/>
        <v>6.7003891050583659</v>
      </c>
      <c r="AF12" s="128">
        <f t="shared" si="7"/>
        <v>0.81934600103448474</v>
      </c>
      <c r="AG12" s="128">
        <f t="shared" si="8"/>
        <v>0.83399500907441015</v>
      </c>
      <c r="AH12" s="128">
        <f t="shared" si="9"/>
        <v>0</v>
      </c>
      <c r="AI12" s="128">
        <f t="shared" si="10"/>
        <v>1.0230179028132993</v>
      </c>
      <c r="AJ12" s="128">
        <f t="shared" si="11"/>
        <v>1.0004629629629629</v>
      </c>
      <c r="AK12" s="128">
        <f t="shared" si="12"/>
        <v>1.0059199847226201</v>
      </c>
      <c r="AL12" s="128">
        <f t="shared" si="13"/>
        <v>0</v>
      </c>
      <c r="AM12" s="128">
        <f t="shared" si="14"/>
        <v>0</v>
      </c>
      <c r="AN12" s="128">
        <f t="shared" si="15"/>
        <v>0</v>
      </c>
      <c r="AO12" s="128">
        <f t="shared" si="16"/>
        <v>0</v>
      </c>
      <c r="AQ12" s="131">
        <f t="shared" si="17"/>
        <v>0.81934600103448474</v>
      </c>
      <c r="AR12" s="131">
        <f t="shared" si="18"/>
        <v>0.84578569529380487</v>
      </c>
      <c r="AS12" s="131">
        <f t="shared" si="19"/>
        <v>1.0004629629629629</v>
      </c>
      <c r="AT12" s="131">
        <f t="shared" si="20"/>
        <v>0.97546296296296298</v>
      </c>
    </row>
    <row r="13" spans="1:46" ht="25.5" customHeight="1" x14ac:dyDescent="0.35">
      <c r="A13" s="143" t="s">
        <v>11</v>
      </c>
      <c r="B13" s="144" t="s">
        <v>111</v>
      </c>
      <c r="C13" s="145"/>
      <c r="D13" s="90">
        <v>1530.33</v>
      </c>
      <c r="E13" s="91">
        <v>849.5</v>
      </c>
      <c r="F13" s="91">
        <v>1554</v>
      </c>
      <c r="G13" s="91">
        <v>1214.5</v>
      </c>
      <c r="H13" s="91">
        <v>79.17</v>
      </c>
      <c r="I13" s="91">
        <v>91.5</v>
      </c>
      <c r="J13" s="91">
        <v>0</v>
      </c>
      <c r="K13" s="91">
        <v>0</v>
      </c>
      <c r="L13" s="91">
        <v>1009.17</v>
      </c>
      <c r="M13" s="91">
        <v>1006</v>
      </c>
      <c r="N13" s="92">
        <v>1080</v>
      </c>
      <c r="O13" s="91">
        <v>1007.5</v>
      </c>
      <c r="P13" s="91">
        <v>70.83</v>
      </c>
      <c r="Q13" s="92">
        <v>60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771</v>
      </c>
      <c r="Y13" s="127">
        <f t="shared" si="0"/>
        <v>2.4066147859922178</v>
      </c>
      <c r="Z13" s="127">
        <f t="shared" si="1"/>
        <v>2.8819714656290532</v>
      </c>
      <c r="AA13" s="127">
        <f t="shared" si="2"/>
        <v>0.19649805447470817</v>
      </c>
      <c r="AB13" s="127">
        <f t="shared" si="3"/>
        <v>0</v>
      </c>
      <c r="AC13" s="127">
        <f t="shared" si="4"/>
        <v>0</v>
      </c>
      <c r="AD13" s="129">
        <f t="shared" si="5"/>
        <v>0</v>
      </c>
      <c r="AE13" s="137">
        <f t="shared" si="6"/>
        <v>5.4850843060959793</v>
      </c>
      <c r="AF13" s="128">
        <f t="shared" si="7"/>
        <v>0.5551090287715722</v>
      </c>
      <c r="AG13" s="128">
        <f t="shared" si="8"/>
        <v>0.78153153153153154</v>
      </c>
      <c r="AH13" s="128">
        <f t="shared" si="9"/>
        <v>1.1557408109132248</v>
      </c>
      <c r="AI13" s="128">
        <f t="shared" si="10"/>
        <v>0</v>
      </c>
      <c r="AJ13" s="128">
        <f t="shared" si="11"/>
        <v>0.99685880476034761</v>
      </c>
      <c r="AK13" s="128">
        <f t="shared" si="12"/>
        <v>0.93287037037037035</v>
      </c>
      <c r="AL13" s="128">
        <f t="shared" si="13"/>
        <v>1.1804999999999999</v>
      </c>
      <c r="AM13" s="128">
        <f t="shared" si="14"/>
        <v>0</v>
      </c>
      <c r="AN13" s="128">
        <f t="shared" si="15"/>
        <v>0</v>
      </c>
      <c r="AO13" s="128">
        <f t="shared" si="16"/>
        <v>0</v>
      </c>
      <c r="AQ13" s="131">
        <f t="shared" si="17"/>
        <v>0.58465361913637781</v>
      </c>
      <c r="AR13" s="131">
        <f t="shared" si="18"/>
        <v>0.78153153153153154</v>
      </c>
      <c r="AS13" s="131">
        <f t="shared" si="19"/>
        <v>0.98703703703703705</v>
      </c>
      <c r="AT13" s="131">
        <f t="shared" si="20"/>
        <v>0.93287037037037035</v>
      </c>
    </row>
    <row r="14" spans="1:46" ht="25.5" customHeight="1" x14ac:dyDescent="0.35">
      <c r="A14" s="143" t="s">
        <v>12</v>
      </c>
      <c r="B14" s="144" t="s">
        <v>112</v>
      </c>
      <c r="C14" s="145"/>
      <c r="D14" s="90">
        <v>1474.71</v>
      </c>
      <c r="E14" s="91">
        <v>878.75</v>
      </c>
      <c r="F14" s="91">
        <v>911.75</v>
      </c>
      <c r="G14" s="91">
        <v>886.25</v>
      </c>
      <c r="H14" s="91">
        <v>84.54</v>
      </c>
      <c r="I14" s="91">
        <v>157.5</v>
      </c>
      <c r="J14" s="91">
        <v>0</v>
      </c>
      <c r="K14" s="91">
        <v>0</v>
      </c>
      <c r="L14" s="91">
        <v>1428</v>
      </c>
      <c r="M14" s="91">
        <v>1005.5</v>
      </c>
      <c r="N14" s="92">
        <v>780</v>
      </c>
      <c r="O14" s="91">
        <v>1080</v>
      </c>
      <c r="P14" s="91">
        <v>65.459999999999994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146">
        <v>457</v>
      </c>
      <c r="Y14" s="127">
        <f t="shared" si="0"/>
        <v>4.1230853391684903</v>
      </c>
      <c r="Z14" s="127">
        <f t="shared" si="1"/>
        <v>4.3025164113785559</v>
      </c>
      <c r="AA14" s="127">
        <f t="shared" si="2"/>
        <v>0.34463894967177244</v>
      </c>
      <c r="AB14" s="127">
        <f t="shared" si="3"/>
        <v>0</v>
      </c>
      <c r="AC14" s="127">
        <f t="shared" si="4"/>
        <v>0</v>
      </c>
      <c r="AD14" s="129">
        <f t="shared" si="5"/>
        <v>0</v>
      </c>
      <c r="AE14" s="137">
        <f t="shared" si="6"/>
        <v>8.7702407002188174</v>
      </c>
      <c r="AF14" s="128">
        <f t="shared" si="7"/>
        <v>0.59587986790623237</v>
      </c>
      <c r="AG14" s="128">
        <f t="shared" si="8"/>
        <v>0.97203180696462843</v>
      </c>
      <c r="AH14" s="128">
        <f t="shared" si="9"/>
        <v>1.8630234208658623</v>
      </c>
      <c r="AI14" s="128">
        <f t="shared" si="10"/>
        <v>0</v>
      </c>
      <c r="AJ14" s="128">
        <f t="shared" si="11"/>
        <v>0.70413165266106448</v>
      </c>
      <c r="AK14" s="128">
        <f t="shared" si="12"/>
        <v>1.3846153846153846</v>
      </c>
      <c r="AL14" s="128">
        <f t="shared" si="13"/>
        <v>0</v>
      </c>
      <c r="AM14" s="128">
        <f t="shared" si="14"/>
        <v>0</v>
      </c>
      <c r="AN14" s="128">
        <f t="shared" si="15"/>
        <v>0</v>
      </c>
      <c r="AO14" s="128">
        <f t="shared" si="16"/>
        <v>0</v>
      </c>
      <c r="AQ14" s="131">
        <f t="shared" si="17"/>
        <v>0.6645823312489979</v>
      </c>
      <c r="AR14" s="131">
        <f t="shared" si="18"/>
        <v>0.97203180696462843</v>
      </c>
      <c r="AS14" s="131">
        <f t="shared" si="19"/>
        <v>0.67326878523696654</v>
      </c>
      <c r="AT14" s="131">
        <f t="shared" si="20"/>
        <v>1.3846153846153846</v>
      </c>
    </row>
    <row r="15" spans="1:46" ht="25.5" customHeight="1" x14ac:dyDescent="0.35">
      <c r="A15" s="143" t="s">
        <v>13</v>
      </c>
      <c r="B15" s="144" t="s">
        <v>113</v>
      </c>
      <c r="C15" s="145"/>
      <c r="D15" s="90">
        <v>6803.5</v>
      </c>
      <c r="E15" s="91">
        <v>3810.75</v>
      </c>
      <c r="F15" s="91">
        <v>1080</v>
      </c>
      <c r="G15" s="91">
        <v>643</v>
      </c>
      <c r="H15" s="91">
        <v>0</v>
      </c>
      <c r="I15" s="91">
        <v>0</v>
      </c>
      <c r="J15" s="91">
        <v>0</v>
      </c>
      <c r="K15" s="91">
        <v>0</v>
      </c>
      <c r="L15" s="91">
        <v>5448</v>
      </c>
      <c r="M15" s="91">
        <v>3668.25</v>
      </c>
      <c r="N15" s="92">
        <v>1080</v>
      </c>
      <c r="O15" s="91">
        <v>696</v>
      </c>
      <c r="P15" s="91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146">
        <v>222</v>
      </c>
      <c r="Y15" s="127">
        <f t="shared" si="0"/>
        <v>33.689189189189186</v>
      </c>
      <c r="Z15" s="127">
        <f t="shared" si="1"/>
        <v>6.0315315315315319</v>
      </c>
      <c r="AA15" s="127">
        <f t="shared" si="2"/>
        <v>0</v>
      </c>
      <c r="AB15" s="127">
        <f t="shared" si="3"/>
        <v>0</v>
      </c>
      <c r="AC15" s="127">
        <f t="shared" si="4"/>
        <v>0</v>
      </c>
      <c r="AD15" s="129">
        <f t="shared" si="5"/>
        <v>0</v>
      </c>
      <c r="AE15" s="137">
        <f t="shared" si="6"/>
        <v>39.72072072072072</v>
      </c>
      <c r="AF15" s="128">
        <f t="shared" si="7"/>
        <v>0.56011611670463735</v>
      </c>
      <c r="AG15" s="128">
        <f t="shared" si="8"/>
        <v>0.59537037037037033</v>
      </c>
      <c r="AH15" s="128">
        <f t="shared" si="9"/>
        <v>0</v>
      </c>
      <c r="AI15" s="128">
        <f t="shared" si="10"/>
        <v>0</v>
      </c>
      <c r="AJ15" s="128">
        <f t="shared" si="11"/>
        <v>0.67332048458149785</v>
      </c>
      <c r="AK15" s="128">
        <f t="shared" si="12"/>
        <v>0.64444444444444449</v>
      </c>
      <c r="AL15" s="128">
        <f t="shared" si="13"/>
        <v>0</v>
      </c>
      <c r="AM15" s="128">
        <f t="shared" si="14"/>
        <v>0</v>
      </c>
      <c r="AN15" s="128">
        <f t="shared" si="15"/>
        <v>0</v>
      </c>
      <c r="AO15" s="128">
        <f t="shared" si="16"/>
        <v>0</v>
      </c>
      <c r="AQ15" s="131">
        <f t="shared" si="17"/>
        <v>0.56011611670463735</v>
      </c>
      <c r="AR15" s="131">
        <f t="shared" si="18"/>
        <v>0.59537037037037033</v>
      </c>
      <c r="AS15" s="131">
        <f t="shared" si="19"/>
        <v>0.67332048458149785</v>
      </c>
      <c r="AT15" s="131">
        <f t="shared" si="20"/>
        <v>0.64444444444444449</v>
      </c>
    </row>
    <row r="16" spans="1:46" ht="25.5" customHeight="1" x14ac:dyDescent="0.35">
      <c r="A16" s="143" t="s">
        <v>118</v>
      </c>
      <c r="B16" s="144" t="s">
        <v>119</v>
      </c>
      <c r="C16" s="145"/>
      <c r="D16" s="90">
        <v>6013</v>
      </c>
      <c r="E16" s="91">
        <v>5071.8</v>
      </c>
      <c r="F16" s="91">
        <v>4856</v>
      </c>
      <c r="G16" s="91">
        <v>3064</v>
      </c>
      <c r="H16" s="91">
        <v>0</v>
      </c>
      <c r="I16" s="91">
        <v>0</v>
      </c>
      <c r="J16" s="91">
        <v>0</v>
      </c>
      <c r="K16" s="91">
        <v>0</v>
      </c>
      <c r="L16" s="91">
        <v>4680</v>
      </c>
      <c r="M16" s="91">
        <v>4189.5</v>
      </c>
      <c r="N16" s="92">
        <v>1080</v>
      </c>
      <c r="O16" s="91">
        <v>811</v>
      </c>
      <c r="P16" s="91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1200</v>
      </c>
      <c r="Y16" s="127">
        <f t="shared" si="0"/>
        <v>7.7177499999999997</v>
      </c>
      <c r="Z16" s="127">
        <f t="shared" si="1"/>
        <v>3.2291666666666665</v>
      </c>
      <c r="AA16" s="127">
        <f t="shared" si="2"/>
        <v>0</v>
      </c>
      <c r="AB16" s="127">
        <f t="shared" si="3"/>
        <v>0</v>
      </c>
      <c r="AC16" s="127">
        <f t="shared" si="4"/>
        <v>0</v>
      </c>
      <c r="AD16" s="129">
        <f t="shared" si="5"/>
        <v>0</v>
      </c>
      <c r="AE16" s="137">
        <f t="shared" si="6"/>
        <v>10.946916666666667</v>
      </c>
      <c r="AF16" s="128">
        <f t="shared" si="7"/>
        <v>0.84347247630134714</v>
      </c>
      <c r="AG16" s="128">
        <f t="shared" si="8"/>
        <v>0.63097199341021415</v>
      </c>
      <c r="AH16" s="128">
        <f t="shared" si="9"/>
        <v>0</v>
      </c>
      <c r="AI16" s="128">
        <f t="shared" si="10"/>
        <v>0</v>
      </c>
      <c r="AJ16" s="128">
        <f t="shared" si="11"/>
        <v>0.89519230769230773</v>
      </c>
      <c r="AK16" s="128">
        <f t="shared" si="12"/>
        <v>0.75092592592592589</v>
      </c>
      <c r="AL16" s="128">
        <f t="shared" si="13"/>
        <v>0</v>
      </c>
      <c r="AM16" s="128">
        <f t="shared" si="14"/>
        <v>0</v>
      </c>
      <c r="AN16" s="128">
        <f t="shared" si="15"/>
        <v>0</v>
      </c>
      <c r="AO16" s="128">
        <f t="shared" si="16"/>
        <v>0</v>
      </c>
      <c r="AQ16" s="131">
        <f t="shared" si="17"/>
        <v>0.84347247630134714</v>
      </c>
      <c r="AR16" s="131">
        <f t="shared" si="18"/>
        <v>0.63097199341021415</v>
      </c>
      <c r="AS16" s="131">
        <f t="shared" si="19"/>
        <v>0.89519230769230773</v>
      </c>
      <c r="AT16" s="131">
        <f t="shared" si="20"/>
        <v>0.75092592592592589</v>
      </c>
    </row>
    <row r="17" spans="1:46" ht="25.5" customHeight="1" x14ac:dyDescent="0.35">
      <c r="A17" s="143" t="s">
        <v>14</v>
      </c>
      <c r="B17" s="144" t="s">
        <v>114</v>
      </c>
      <c r="C17" s="145"/>
      <c r="D17" s="90">
        <v>3391.07</v>
      </c>
      <c r="E17" s="91">
        <v>2491.5</v>
      </c>
      <c r="F17" s="91">
        <v>1946.94</v>
      </c>
      <c r="G17" s="91">
        <v>1273.5</v>
      </c>
      <c r="H17" s="91">
        <v>64.88</v>
      </c>
      <c r="I17" s="91">
        <v>86.5</v>
      </c>
      <c r="J17" s="91">
        <v>75.56</v>
      </c>
      <c r="K17" s="91">
        <v>132</v>
      </c>
      <c r="L17" s="91">
        <v>2482.88</v>
      </c>
      <c r="M17" s="91">
        <v>2421.75</v>
      </c>
      <c r="N17" s="92">
        <v>1386.56</v>
      </c>
      <c r="O17" s="91">
        <v>1008</v>
      </c>
      <c r="P17" s="91">
        <v>25.12</v>
      </c>
      <c r="Q17" s="92">
        <v>0</v>
      </c>
      <c r="R17" s="92">
        <v>44.44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470</v>
      </c>
      <c r="Y17" s="127">
        <f t="shared" si="0"/>
        <v>10.453723404255319</v>
      </c>
      <c r="Z17" s="127">
        <f t="shared" si="1"/>
        <v>4.8542553191489359</v>
      </c>
      <c r="AA17" s="127">
        <f t="shared" si="2"/>
        <v>0.18404255319148935</v>
      </c>
      <c r="AB17" s="127">
        <f t="shared" si="3"/>
        <v>0.28085106382978725</v>
      </c>
      <c r="AC17" s="127">
        <f t="shared" si="4"/>
        <v>0</v>
      </c>
      <c r="AD17" s="129">
        <f t="shared" si="5"/>
        <v>0</v>
      </c>
      <c r="AE17" s="137">
        <f t="shared" si="6"/>
        <v>15.772872340425531</v>
      </c>
      <c r="AF17" s="128">
        <f t="shared" si="7"/>
        <v>0.73472384822489656</v>
      </c>
      <c r="AG17" s="128">
        <f t="shared" si="8"/>
        <v>0.65410336219914322</v>
      </c>
      <c r="AH17" s="128">
        <f t="shared" si="9"/>
        <v>1.3332305795314427</v>
      </c>
      <c r="AI17" s="128">
        <f t="shared" si="10"/>
        <v>1.7469560614081525</v>
      </c>
      <c r="AJ17" s="128">
        <f t="shared" si="11"/>
        <v>0.9753793981183142</v>
      </c>
      <c r="AK17" s="128">
        <f t="shared" si="12"/>
        <v>0.72697899838449109</v>
      </c>
      <c r="AL17" s="128">
        <f t="shared" si="13"/>
        <v>0</v>
      </c>
      <c r="AM17" s="128">
        <f t="shared" si="14"/>
        <v>0</v>
      </c>
      <c r="AN17" s="128">
        <f t="shared" si="15"/>
        <v>0</v>
      </c>
      <c r="AO17" s="128">
        <f t="shared" si="16"/>
        <v>0</v>
      </c>
      <c r="AQ17" s="131">
        <f t="shared" si="17"/>
        <v>0.74595986631751032</v>
      </c>
      <c r="AR17" s="131">
        <f t="shared" si="18"/>
        <v>0.69493201483312728</v>
      </c>
      <c r="AS17" s="131">
        <f t="shared" si="19"/>
        <v>0.96561004784688997</v>
      </c>
      <c r="AT17" s="131">
        <f t="shared" si="20"/>
        <v>0.70440251572327039</v>
      </c>
    </row>
    <row r="18" spans="1:46" ht="25.5" customHeight="1" x14ac:dyDescent="0.35">
      <c r="A18" s="143" t="s">
        <v>15</v>
      </c>
      <c r="B18" s="144" t="s">
        <v>114</v>
      </c>
      <c r="C18" s="145"/>
      <c r="D18" s="90">
        <v>1032.6099999999999</v>
      </c>
      <c r="E18" s="91">
        <v>867.5</v>
      </c>
      <c r="F18" s="91">
        <v>734.5</v>
      </c>
      <c r="G18" s="91">
        <v>769.5</v>
      </c>
      <c r="H18" s="91">
        <v>109.39</v>
      </c>
      <c r="I18" s="91">
        <v>0</v>
      </c>
      <c r="J18" s="91">
        <v>0</v>
      </c>
      <c r="K18" s="91">
        <v>0</v>
      </c>
      <c r="L18" s="91">
        <v>685.39</v>
      </c>
      <c r="M18" s="91">
        <v>777</v>
      </c>
      <c r="N18" s="92">
        <v>720</v>
      </c>
      <c r="O18" s="91">
        <v>720</v>
      </c>
      <c r="P18" s="91">
        <v>34.61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499</v>
      </c>
      <c r="Y18" s="127">
        <f t="shared" si="0"/>
        <v>3.2955911823647295</v>
      </c>
      <c r="Z18" s="127">
        <f t="shared" si="1"/>
        <v>2.9849699398797593</v>
      </c>
      <c r="AA18" s="127">
        <f t="shared" si="2"/>
        <v>0</v>
      </c>
      <c r="AB18" s="127">
        <f t="shared" si="3"/>
        <v>0</v>
      </c>
      <c r="AC18" s="127">
        <f t="shared" si="4"/>
        <v>0</v>
      </c>
      <c r="AD18" s="129">
        <f t="shared" si="5"/>
        <v>0</v>
      </c>
      <c r="AE18" s="137">
        <f t="shared" si="6"/>
        <v>6.2805611222444888</v>
      </c>
      <c r="AF18" s="130">
        <f t="shared" si="7"/>
        <v>0.84010420197363966</v>
      </c>
      <c r="AG18" s="128">
        <f t="shared" si="8"/>
        <v>1.0476514635806671</v>
      </c>
      <c r="AH18" s="128">
        <f t="shared" si="9"/>
        <v>0</v>
      </c>
      <c r="AI18" s="128">
        <f t="shared" si="10"/>
        <v>0</v>
      </c>
      <c r="AJ18" s="130">
        <f t="shared" si="11"/>
        <v>1.1336611272414245</v>
      </c>
      <c r="AK18" s="149">
        <f t="shared" si="12"/>
        <v>1</v>
      </c>
      <c r="AL18" s="128">
        <f t="shared" si="13"/>
        <v>0</v>
      </c>
      <c r="AM18" s="128">
        <f t="shared" si="14"/>
        <v>0</v>
      </c>
      <c r="AN18" s="128">
        <f t="shared" si="15"/>
        <v>0</v>
      </c>
      <c r="AO18" s="128">
        <f t="shared" si="16"/>
        <v>0</v>
      </c>
      <c r="AQ18" s="131">
        <f t="shared" si="17"/>
        <v>0.75963222416812615</v>
      </c>
      <c r="AR18" s="131">
        <f t="shared" si="18"/>
        <v>1.0476514635806671</v>
      </c>
      <c r="AS18" s="131">
        <f t="shared" si="19"/>
        <v>1.0791666666666666</v>
      </c>
      <c r="AT18" s="131">
        <f t="shared" si="20"/>
        <v>1</v>
      </c>
    </row>
    <row r="19" spans="1:46" ht="25.5" customHeight="1" x14ac:dyDescent="0.35">
      <c r="A19" s="143" t="s">
        <v>16</v>
      </c>
      <c r="B19" s="144" t="s">
        <v>106</v>
      </c>
      <c r="C19" s="145"/>
      <c r="D19" s="90">
        <v>2085.75</v>
      </c>
      <c r="E19" s="91">
        <v>1364</v>
      </c>
      <c r="F19" s="91">
        <v>1482.5</v>
      </c>
      <c r="G19" s="91">
        <v>1313.5</v>
      </c>
      <c r="H19" s="91">
        <v>0</v>
      </c>
      <c r="I19" s="91">
        <v>0</v>
      </c>
      <c r="J19" s="91">
        <v>0</v>
      </c>
      <c r="K19" s="91">
        <v>0</v>
      </c>
      <c r="L19" s="91">
        <v>1080</v>
      </c>
      <c r="M19" s="91">
        <v>1078.5</v>
      </c>
      <c r="N19" s="92">
        <v>1440</v>
      </c>
      <c r="O19" s="91">
        <v>1332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797</v>
      </c>
      <c r="Y19" s="127">
        <f t="shared" si="0"/>
        <v>3.0646173149309912</v>
      </c>
      <c r="Z19" s="127">
        <f t="shared" si="1"/>
        <v>3.3193224592220827</v>
      </c>
      <c r="AA19" s="127">
        <f t="shared" si="2"/>
        <v>0</v>
      </c>
      <c r="AB19" s="127">
        <f t="shared" si="3"/>
        <v>0</v>
      </c>
      <c r="AC19" s="127">
        <f t="shared" si="4"/>
        <v>0</v>
      </c>
      <c r="AD19" s="129">
        <f t="shared" si="5"/>
        <v>0</v>
      </c>
      <c r="AE19" s="137">
        <f t="shared" si="6"/>
        <v>6.3839397741530739</v>
      </c>
      <c r="AF19" s="130">
        <f t="shared" si="7"/>
        <v>0.65396140477046627</v>
      </c>
      <c r="AG19" s="128">
        <f t="shared" si="8"/>
        <v>0.8860033726812816</v>
      </c>
      <c r="AH19" s="128">
        <f t="shared" si="9"/>
        <v>0</v>
      </c>
      <c r="AI19" s="128">
        <f t="shared" si="10"/>
        <v>0</v>
      </c>
      <c r="AJ19" s="130">
        <f t="shared" si="11"/>
        <v>0.99861111111111112</v>
      </c>
      <c r="AK19" s="149">
        <f t="shared" si="12"/>
        <v>0.92500000000000004</v>
      </c>
      <c r="AL19" s="128">
        <f t="shared" si="13"/>
        <v>0</v>
      </c>
      <c r="AM19" s="128">
        <f t="shared" si="14"/>
        <v>0</v>
      </c>
      <c r="AN19" s="128">
        <f t="shared" si="15"/>
        <v>0</v>
      </c>
      <c r="AO19" s="128">
        <f t="shared" si="16"/>
        <v>0</v>
      </c>
      <c r="AQ19" s="131">
        <f t="shared" si="17"/>
        <v>0.65396140477046627</v>
      </c>
      <c r="AR19" s="131">
        <f t="shared" si="18"/>
        <v>0.8860033726812816</v>
      </c>
      <c r="AS19" s="131">
        <f t="shared" si="19"/>
        <v>0.99861111111111112</v>
      </c>
      <c r="AT19" s="131">
        <f t="shared" si="20"/>
        <v>0.92500000000000004</v>
      </c>
    </row>
    <row r="20" spans="1:46" ht="25.5" customHeight="1" x14ac:dyDescent="0.35">
      <c r="A20" s="143" t="s">
        <v>17</v>
      </c>
      <c r="B20" s="144" t="s">
        <v>109</v>
      </c>
      <c r="C20" s="145"/>
      <c r="D20" s="90">
        <v>2958.5</v>
      </c>
      <c r="E20" s="91">
        <v>2070.5</v>
      </c>
      <c r="F20" s="91">
        <v>407.5</v>
      </c>
      <c r="G20" s="91">
        <v>195</v>
      </c>
      <c r="H20" s="91">
        <v>0</v>
      </c>
      <c r="I20" s="91">
        <v>0</v>
      </c>
      <c r="J20" s="91">
        <v>0</v>
      </c>
      <c r="K20" s="91">
        <v>0</v>
      </c>
      <c r="L20" s="91">
        <v>2160</v>
      </c>
      <c r="M20" s="91">
        <v>1773</v>
      </c>
      <c r="N20" s="92">
        <v>360</v>
      </c>
      <c r="O20" s="91">
        <v>240</v>
      </c>
      <c r="P20" s="91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v>0</v>
      </c>
      <c r="X20" s="92">
        <v>333</v>
      </c>
      <c r="Y20" s="127">
        <f t="shared" si="0"/>
        <v>11.542042042042041</v>
      </c>
      <c r="Z20" s="127">
        <f t="shared" si="1"/>
        <v>1.3063063063063063</v>
      </c>
      <c r="AA20" s="127">
        <f t="shared" si="2"/>
        <v>0</v>
      </c>
      <c r="AB20" s="127">
        <f t="shared" si="3"/>
        <v>0</v>
      </c>
      <c r="AC20" s="127">
        <f t="shared" si="4"/>
        <v>0</v>
      </c>
      <c r="AD20" s="129">
        <f t="shared" si="5"/>
        <v>0</v>
      </c>
      <c r="AE20" s="137">
        <f t="shared" si="6"/>
        <v>12.848348348348347</v>
      </c>
      <c r="AF20" s="130">
        <f t="shared" si="7"/>
        <v>0.69984789589318908</v>
      </c>
      <c r="AG20" s="128">
        <f t="shared" si="8"/>
        <v>0.4785276073619632</v>
      </c>
      <c r="AH20" s="128">
        <f t="shared" si="9"/>
        <v>0</v>
      </c>
      <c r="AI20" s="128">
        <f t="shared" si="10"/>
        <v>0</v>
      </c>
      <c r="AJ20" s="130">
        <f t="shared" si="11"/>
        <v>0.8208333333333333</v>
      </c>
      <c r="AK20" s="149">
        <f t="shared" si="12"/>
        <v>0.66666666666666663</v>
      </c>
      <c r="AL20" s="128">
        <f t="shared" si="13"/>
        <v>0</v>
      </c>
      <c r="AM20" s="128">
        <f t="shared" si="14"/>
        <v>0</v>
      </c>
      <c r="AN20" s="128">
        <f t="shared" si="15"/>
        <v>0</v>
      </c>
      <c r="AO20" s="128">
        <f t="shared" si="16"/>
        <v>0</v>
      </c>
      <c r="AQ20" s="131">
        <f t="shared" si="17"/>
        <v>0.69984789589318908</v>
      </c>
      <c r="AR20" s="131">
        <f t="shared" si="18"/>
        <v>0.4785276073619632</v>
      </c>
      <c r="AS20" s="131">
        <f t="shared" si="19"/>
        <v>0.8208333333333333</v>
      </c>
      <c r="AT20" s="131">
        <f t="shared" si="20"/>
        <v>0.66666666666666663</v>
      </c>
    </row>
    <row r="21" spans="1:46" ht="25.5" customHeight="1" x14ac:dyDescent="0.35">
      <c r="A21" s="143" t="s">
        <v>18</v>
      </c>
      <c r="B21" s="144" t="s">
        <v>115</v>
      </c>
      <c r="C21" s="145"/>
      <c r="D21" s="90">
        <v>1522.27</v>
      </c>
      <c r="E21" s="91">
        <v>1387.25</v>
      </c>
      <c r="F21" s="91">
        <v>1391.91</v>
      </c>
      <c r="G21" s="91">
        <v>1276</v>
      </c>
      <c r="H21" s="91">
        <v>126.23</v>
      </c>
      <c r="I21" s="91">
        <v>144</v>
      </c>
      <c r="J21" s="91">
        <v>126.09</v>
      </c>
      <c r="K21" s="91">
        <v>87</v>
      </c>
      <c r="L21" s="91">
        <v>1056.0899999999999</v>
      </c>
      <c r="M21" s="91">
        <v>1007.5</v>
      </c>
      <c r="N21" s="92">
        <v>1080</v>
      </c>
      <c r="O21" s="91">
        <v>1043.67</v>
      </c>
      <c r="P21" s="91">
        <v>23.77</v>
      </c>
      <c r="Q21" s="92">
        <v>24</v>
      </c>
      <c r="R21" s="92">
        <v>23.91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788</v>
      </c>
      <c r="Y21" s="127">
        <f t="shared" ref="Y21:Y28" si="21">SUM(E21+M21)/X21</f>
        <v>3.0390228426395938</v>
      </c>
      <c r="Z21" s="127">
        <f t="shared" ref="Z21:Z28" si="22">SUM(G21+O21)/X21</f>
        <v>2.943743654822335</v>
      </c>
      <c r="AA21" s="127">
        <f t="shared" ref="AA21:AA28" si="23">SUM(I21+Q21)/X21</f>
        <v>0.21319796954314721</v>
      </c>
      <c r="AB21" s="127">
        <f t="shared" ref="AB21:AB28" si="24">SUM(K21+S21)/X21</f>
        <v>0.11040609137055837</v>
      </c>
      <c r="AC21" s="127">
        <f t="shared" ref="AC21:AC28" si="25">SUM(U21)/X21</f>
        <v>0</v>
      </c>
      <c r="AD21" s="129">
        <f t="shared" ref="AD21:AD28" si="26">SUM(W21)/X21</f>
        <v>0</v>
      </c>
      <c r="AE21" s="137">
        <f t="shared" ref="AE21:AE28" si="27">SUM(Y21:AD21)</f>
        <v>6.3063705583756349</v>
      </c>
      <c r="AF21" s="130">
        <f t="shared" si="7"/>
        <v>0.91130351383131769</v>
      </c>
      <c r="AG21" s="128">
        <f t="shared" si="8"/>
        <v>0.91672593774022737</v>
      </c>
      <c r="AH21" s="128">
        <f t="shared" si="9"/>
        <v>1.1407747762021707</v>
      </c>
      <c r="AI21" s="128">
        <f t="shared" si="10"/>
        <v>0.68998334522959792</v>
      </c>
      <c r="AJ21" s="130">
        <f t="shared" si="11"/>
        <v>0.95399066367449747</v>
      </c>
      <c r="AK21" s="149">
        <f t="shared" si="12"/>
        <v>0.96636111111111123</v>
      </c>
      <c r="AL21" s="128">
        <f t="shared" si="13"/>
        <v>0.99041666666666661</v>
      </c>
      <c r="AM21" s="128">
        <f t="shared" si="14"/>
        <v>0</v>
      </c>
      <c r="AN21" s="128">
        <f t="shared" si="15"/>
        <v>0</v>
      </c>
      <c r="AO21" s="128">
        <f t="shared" si="16"/>
        <v>0</v>
      </c>
      <c r="AQ21" s="131">
        <f t="shared" si="17"/>
        <v>0.9288747346072187</v>
      </c>
      <c r="AR21" s="131">
        <f t="shared" si="18"/>
        <v>0.89789196310935437</v>
      </c>
      <c r="AS21" s="131">
        <f t="shared" si="19"/>
        <v>0.95521641694293713</v>
      </c>
      <c r="AT21" s="131">
        <f t="shared" si="20"/>
        <v>0.94543033399461918</v>
      </c>
    </row>
    <row r="22" spans="1:46" ht="25.5" customHeight="1" x14ac:dyDescent="0.35">
      <c r="A22" s="143" t="s">
        <v>19</v>
      </c>
      <c r="B22" s="144" t="s">
        <v>110</v>
      </c>
      <c r="C22" s="145"/>
      <c r="D22" s="90">
        <v>915</v>
      </c>
      <c r="E22" s="91">
        <v>901.45</v>
      </c>
      <c r="F22" s="91">
        <v>940</v>
      </c>
      <c r="G22" s="91">
        <v>798</v>
      </c>
      <c r="H22" s="91">
        <v>0</v>
      </c>
      <c r="I22" s="91">
        <v>0</v>
      </c>
      <c r="J22" s="91">
        <v>0</v>
      </c>
      <c r="K22" s="91">
        <v>0</v>
      </c>
      <c r="L22" s="91">
        <v>720</v>
      </c>
      <c r="M22" s="91">
        <v>706.5</v>
      </c>
      <c r="N22" s="92">
        <v>720</v>
      </c>
      <c r="O22" s="91">
        <v>528</v>
      </c>
      <c r="P22" s="91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296</v>
      </c>
      <c r="Y22" s="127">
        <f t="shared" si="21"/>
        <v>5.4322635135135133</v>
      </c>
      <c r="Z22" s="127">
        <f t="shared" si="22"/>
        <v>4.4797297297297298</v>
      </c>
      <c r="AA22" s="127">
        <f t="shared" si="23"/>
        <v>0</v>
      </c>
      <c r="AB22" s="127">
        <f t="shared" si="24"/>
        <v>0</v>
      </c>
      <c r="AC22" s="127">
        <f t="shared" si="25"/>
        <v>0</v>
      </c>
      <c r="AD22" s="129">
        <f t="shared" si="26"/>
        <v>0</v>
      </c>
      <c r="AE22" s="137">
        <f t="shared" si="27"/>
        <v>9.9119932432432432</v>
      </c>
      <c r="AF22" s="130">
        <f t="shared" si="7"/>
        <v>0.98519125683060116</v>
      </c>
      <c r="AG22" s="128">
        <f t="shared" si="8"/>
        <v>0.84893617021276591</v>
      </c>
      <c r="AH22" s="128">
        <f t="shared" si="9"/>
        <v>0</v>
      </c>
      <c r="AI22" s="128">
        <f t="shared" si="10"/>
        <v>0</v>
      </c>
      <c r="AJ22" s="130">
        <f t="shared" si="11"/>
        <v>0.98124999999999996</v>
      </c>
      <c r="AK22" s="149">
        <f t="shared" si="12"/>
        <v>0.73333333333333328</v>
      </c>
      <c r="AL22" s="128">
        <f t="shared" si="13"/>
        <v>0</v>
      </c>
      <c r="AM22" s="128">
        <f t="shared" si="14"/>
        <v>0</v>
      </c>
      <c r="AN22" s="128">
        <f t="shared" si="15"/>
        <v>0</v>
      </c>
      <c r="AO22" s="128">
        <f t="shared" si="16"/>
        <v>0</v>
      </c>
      <c r="AQ22" s="131">
        <f t="shared" si="17"/>
        <v>0.98519125683060116</v>
      </c>
      <c r="AR22" s="131">
        <f t="shared" si="18"/>
        <v>0.84893617021276591</v>
      </c>
      <c r="AS22" s="131">
        <f t="shared" si="19"/>
        <v>0.98124999999999996</v>
      </c>
      <c r="AT22" s="131">
        <f t="shared" si="20"/>
        <v>0.73333333333333328</v>
      </c>
    </row>
    <row r="23" spans="1:46" ht="25.5" customHeight="1" x14ac:dyDescent="0.35">
      <c r="A23" s="143" t="s">
        <v>45</v>
      </c>
      <c r="B23" s="144" t="s">
        <v>110</v>
      </c>
      <c r="C23" s="145"/>
      <c r="D23" s="90">
        <v>1891.4</v>
      </c>
      <c r="E23" s="91">
        <v>1610.5</v>
      </c>
      <c r="F23" s="91">
        <v>1670.53</v>
      </c>
      <c r="G23" s="91">
        <v>1387.5</v>
      </c>
      <c r="H23" s="91">
        <v>120.1</v>
      </c>
      <c r="I23" s="91">
        <v>18.5</v>
      </c>
      <c r="J23" s="91">
        <v>116.47</v>
      </c>
      <c r="K23" s="91">
        <v>95</v>
      </c>
      <c r="L23" s="91">
        <v>1050.0999999999999</v>
      </c>
      <c r="M23" s="91">
        <v>1020</v>
      </c>
      <c r="N23" s="92">
        <v>1406.47</v>
      </c>
      <c r="O23" s="91">
        <v>1356</v>
      </c>
      <c r="P23" s="91">
        <v>29.9</v>
      </c>
      <c r="Q23" s="92">
        <v>33.53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803</v>
      </c>
      <c r="Y23" s="127">
        <f t="shared" si="21"/>
        <v>3.275840597758406</v>
      </c>
      <c r="Z23" s="127">
        <f t="shared" si="22"/>
        <v>3.416562889165629</v>
      </c>
      <c r="AA23" s="127">
        <f t="shared" si="23"/>
        <v>6.4794520547945211E-2</v>
      </c>
      <c r="AB23" s="127">
        <f t="shared" si="24"/>
        <v>0.11830635118306351</v>
      </c>
      <c r="AC23" s="127">
        <f t="shared" si="25"/>
        <v>0</v>
      </c>
      <c r="AD23" s="129">
        <f t="shared" si="26"/>
        <v>0</v>
      </c>
      <c r="AE23" s="137">
        <f t="shared" si="27"/>
        <v>6.8755043586550437</v>
      </c>
      <c r="AF23" s="130">
        <f t="shared" si="7"/>
        <v>0.85148567198900282</v>
      </c>
      <c r="AG23" s="128">
        <f t="shared" si="8"/>
        <v>0.83057472778100361</v>
      </c>
      <c r="AH23" s="128">
        <f t="shared" si="9"/>
        <v>0.15403830141548711</v>
      </c>
      <c r="AI23" s="128">
        <f t="shared" si="10"/>
        <v>0.81566068515497558</v>
      </c>
      <c r="AJ23" s="130">
        <f t="shared" si="11"/>
        <v>0.97133606323207322</v>
      </c>
      <c r="AK23" s="149">
        <f t="shared" si="12"/>
        <v>0.96411583610030782</v>
      </c>
      <c r="AL23" s="128">
        <f t="shared" si="13"/>
        <v>0.89173874142558895</v>
      </c>
      <c r="AM23" s="128">
        <f t="shared" si="14"/>
        <v>0</v>
      </c>
      <c r="AN23" s="128">
        <f t="shared" si="15"/>
        <v>0</v>
      </c>
      <c r="AO23" s="128">
        <f t="shared" si="16"/>
        <v>0</v>
      </c>
      <c r="AQ23" s="131">
        <f t="shared" si="17"/>
        <v>0.80984340044742731</v>
      </c>
      <c r="AR23" s="131">
        <f t="shared" si="18"/>
        <v>0.82960268606603249</v>
      </c>
      <c r="AS23" s="131">
        <f t="shared" si="19"/>
        <v>0.97549074074074071</v>
      </c>
      <c r="AT23" s="131">
        <f t="shared" si="20"/>
        <v>0.96411583610030782</v>
      </c>
    </row>
    <row r="24" spans="1:46" ht="25.5" customHeight="1" x14ac:dyDescent="0.35">
      <c r="A24" s="143" t="s">
        <v>20</v>
      </c>
      <c r="B24" s="144" t="s">
        <v>116</v>
      </c>
      <c r="C24" s="145"/>
      <c r="D24" s="90">
        <v>2529.7399999999998</v>
      </c>
      <c r="E24" s="91">
        <v>1728.28</v>
      </c>
      <c r="F24" s="91">
        <v>1320.71</v>
      </c>
      <c r="G24" s="91">
        <v>1709.33</v>
      </c>
      <c r="H24" s="91">
        <v>98.63</v>
      </c>
      <c r="I24" s="91">
        <v>108</v>
      </c>
      <c r="J24" s="91">
        <v>171.79</v>
      </c>
      <c r="K24" s="91">
        <v>41.5</v>
      </c>
      <c r="L24" s="91">
        <v>1748.63</v>
      </c>
      <c r="M24" s="91">
        <v>1460.33</v>
      </c>
      <c r="N24" s="92">
        <v>1428</v>
      </c>
      <c r="O24" s="91">
        <v>1428</v>
      </c>
      <c r="P24" s="91">
        <v>51.37</v>
      </c>
      <c r="Q24" s="92">
        <v>0</v>
      </c>
      <c r="R24" s="92">
        <v>0</v>
      </c>
      <c r="S24" s="92">
        <v>60</v>
      </c>
      <c r="T24" s="92">
        <v>0</v>
      </c>
      <c r="U24" s="92">
        <v>0</v>
      </c>
      <c r="V24" s="92">
        <v>0</v>
      </c>
      <c r="W24" s="92">
        <v>0</v>
      </c>
      <c r="X24" s="92">
        <v>795</v>
      </c>
      <c r="Y24" s="127">
        <f t="shared" si="21"/>
        <v>4.010830188679245</v>
      </c>
      <c r="Z24" s="127">
        <f t="shared" si="22"/>
        <v>3.946327044025157</v>
      </c>
      <c r="AA24" s="127">
        <f t="shared" si="23"/>
        <v>0.13584905660377358</v>
      </c>
      <c r="AB24" s="127">
        <f t="shared" si="24"/>
        <v>0.12767295597484277</v>
      </c>
      <c r="AC24" s="127">
        <f t="shared" si="25"/>
        <v>0</v>
      </c>
      <c r="AD24" s="129">
        <f t="shared" si="26"/>
        <v>0</v>
      </c>
      <c r="AE24" s="137">
        <f t="shared" si="27"/>
        <v>8.2206792452830193</v>
      </c>
      <c r="AF24" s="130">
        <f t="shared" si="7"/>
        <v>0.68318483322396772</v>
      </c>
      <c r="AG24" s="128">
        <f t="shared" si="8"/>
        <v>1.2942508196348932</v>
      </c>
      <c r="AH24" s="128">
        <f t="shared" si="9"/>
        <v>1.0950015208354456</v>
      </c>
      <c r="AI24" s="128">
        <f t="shared" si="10"/>
        <v>0.24157401478549392</v>
      </c>
      <c r="AJ24" s="130">
        <f t="shared" si="11"/>
        <v>0.83512807169040892</v>
      </c>
      <c r="AK24" s="149">
        <f t="shared" si="12"/>
        <v>1</v>
      </c>
      <c r="AL24" s="128">
        <f t="shared" si="13"/>
        <v>0</v>
      </c>
      <c r="AM24" s="128">
        <f t="shared" si="14"/>
        <v>0</v>
      </c>
      <c r="AN24" s="128">
        <f t="shared" si="15"/>
        <v>0</v>
      </c>
      <c r="AO24" s="128">
        <f t="shared" si="16"/>
        <v>0</v>
      </c>
      <c r="AQ24" s="131">
        <f t="shared" si="17"/>
        <v>0.69863831956687983</v>
      </c>
      <c r="AR24" s="131">
        <f t="shared" si="18"/>
        <v>1.1730854271356783</v>
      </c>
      <c r="AS24" s="131">
        <f t="shared" si="19"/>
        <v>0.81129444444444443</v>
      </c>
      <c r="AT24" s="131">
        <f t="shared" si="20"/>
        <v>1.0420168067226891</v>
      </c>
    </row>
    <row r="25" spans="1:46" ht="25.5" customHeight="1" x14ac:dyDescent="0.35">
      <c r="A25" s="143" t="s">
        <v>21</v>
      </c>
      <c r="B25" s="144" t="s">
        <v>117</v>
      </c>
      <c r="C25" s="145"/>
      <c r="D25" s="90">
        <v>2151.35</v>
      </c>
      <c r="E25" s="91">
        <v>1476.78</v>
      </c>
      <c r="F25" s="91">
        <v>1556</v>
      </c>
      <c r="G25" s="91">
        <v>1243</v>
      </c>
      <c r="H25" s="91">
        <v>201.93</v>
      </c>
      <c r="I25" s="91">
        <v>121.5</v>
      </c>
      <c r="J25" s="91">
        <v>0</v>
      </c>
      <c r="K25" s="91">
        <v>0</v>
      </c>
      <c r="L25" s="91">
        <v>1341.93</v>
      </c>
      <c r="M25" s="91">
        <v>1316</v>
      </c>
      <c r="N25" s="92">
        <v>1080</v>
      </c>
      <c r="O25" s="91">
        <v>1104</v>
      </c>
      <c r="P25" s="91">
        <v>98.07</v>
      </c>
      <c r="Q25" s="92">
        <v>48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805</v>
      </c>
      <c r="Y25" s="127">
        <f t="shared" si="21"/>
        <v>3.4692919254658383</v>
      </c>
      <c r="Z25" s="127">
        <f t="shared" si="22"/>
        <v>2.9155279503105591</v>
      </c>
      <c r="AA25" s="127">
        <f t="shared" si="23"/>
        <v>0.21055900621118012</v>
      </c>
      <c r="AB25" s="127">
        <f t="shared" si="24"/>
        <v>0</v>
      </c>
      <c r="AC25" s="127">
        <f t="shared" si="25"/>
        <v>0</v>
      </c>
      <c r="AD25" s="129">
        <f t="shared" si="26"/>
        <v>0</v>
      </c>
      <c r="AE25" s="137">
        <f t="shared" si="27"/>
        <v>6.5953788819875774</v>
      </c>
      <c r="AF25" s="130">
        <f t="shared" si="7"/>
        <v>0.68644339600715831</v>
      </c>
      <c r="AG25" s="128">
        <f t="shared" si="8"/>
        <v>0.79884318766066842</v>
      </c>
      <c r="AH25" s="128">
        <f t="shared" si="9"/>
        <v>0.60169365621750115</v>
      </c>
      <c r="AI25" s="128">
        <f t="shared" si="10"/>
        <v>0</v>
      </c>
      <c r="AJ25" s="130">
        <f t="shared" si="11"/>
        <v>0.98067708449770108</v>
      </c>
      <c r="AK25" s="149">
        <f t="shared" si="12"/>
        <v>1.0222222222222221</v>
      </c>
      <c r="AL25" s="128">
        <f t="shared" si="13"/>
        <v>2.0431249999999999</v>
      </c>
      <c r="AM25" s="128">
        <f t="shared" si="14"/>
        <v>0</v>
      </c>
      <c r="AN25" s="128">
        <f t="shared" si="15"/>
        <v>0</v>
      </c>
      <c r="AO25" s="128">
        <f t="shared" si="16"/>
        <v>0</v>
      </c>
      <c r="AQ25" s="131">
        <f t="shared" si="17"/>
        <v>0.67917119934729409</v>
      </c>
      <c r="AR25" s="131">
        <f t="shared" si="18"/>
        <v>0.79884318766066842</v>
      </c>
      <c r="AS25" s="131">
        <f t="shared" si="19"/>
        <v>0.94722222222222219</v>
      </c>
      <c r="AT25" s="131">
        <f t="shared" si="20"/>
        <v>1.0222222222222221</v>
      </c>
    </row>
    <row r="26" spans="1:46" ht="25.5" customHeight="1" x14ac:dyDescent="0.35">
      <c r="A26" s="143" t="s">
        <v>22</v>
      </c>
      <c r="B26" s="144" t="s">
        <v>116</v>
      </c>
      <c r="C26" s="145"/>
      <c r="D26" s="90">
        <v>1731</v>
      </c>
      <c r="E26" s="91">
        <v>1244</v>
      </c>
      <c r="F26" s="91">
        <v>1093.17</v>
      </c>
      <c r="G26" s="91">
        <v>700</v>
      </c>
      <c r="H26" s="91">
        <v>0</v>
      </c>
      <c r="I26" s="91">
        <v>0</v>
      </c>
      <c r="J26" s="91">
        <v>88.83</v>
      </c>
      <c r="K26" s="91">
        <v>60</v>
      </c>
      <c r="L26" s="91">
        <v>1440</v>
      </c>
      <c r="M26" s="91">
        <v>779</v>
      </c>
      <c r="N26" s="92">
        <v>922.83</v>
      </c>
      <c r="O26" s="91">
        <v>624</v>
      </c>
      <c r="P26" s="91">
        <v>0</v>
      </c>
      <c r="Q26" s="92">
        <v>0</v>
      </c>
      <c r="R26" s="92">
        <v>61.17</v>
      </c>
      <c r="S26" s="92">
        <v>36</v>
      </c>
      <c r="T26" s="92">
        <v>0</v>
      </c>
      <c r="U26" s="92">
        <v>0</v>
      </c>
      <c r="V26" s="92">
        <v>0</v>
      </c>
      <c r="W26" s="92">
        <v>0</v>
      </c>
      <c r="X26" s="92">
        <v>357</v>
      </c>
      <c r="Y26" s="127">
        <f t="shared" si="21"/>
        <v>5.666666666666667</v>
      </c>
      <c r="Z26" s="127">
        <f t="shared" si="22"/>
        <v>3.7086834733893559</v>
      </c>
      <c r="AA26" s="127">
        <f t="shared" si="23"/>
        <v>0</v>
      </c>
      <c r="AB26" s="127">
        <f t="shared" si="24"/>
        <v>0.26890756302521007</v>
      </c>
      <c r="AC26" s="127">
        <f t="shared" si="25"/>
        <v>0</v>
      </c>
      <c r="AD26" s="129">
        <f t="shared" si="26"/>
        <v>0</v>
      </c>
      <c r="AE26" s="137">
        <f t="shared" si="27"/>
        <v>9.6442577030812338</v>
      </c>
      <c r="AF26" s="130">
        <f t="shared" si="7"/>
        <v>0.7186597342576545</v>
      </c>
      <c r="AG26" s="128">
        <f t="shared" si="8"/>
        <v>0.64033956292250971</v>
      </c>
      <c r="AH26" s="128">
        <f t="shared" si="9"/>
        <v>0</v>
      </c>
      <c r="AI26" s="128">
        <f t="shared" si="10"/>
        <v>0.67544748395812226</v>
      </c>
      <c r="AJ26" s="130">
        <f t="shared" si="11"/>
        <v>0.54097222222222219</v>
      </c>
      <c r="AK26" s="149">
        <f t="shared" si="12"/>
        <v>0.67618087838496799</v>
      </c>
      <c r="AL26" s="128">
        <f t="shared" si="13"/>
        <v>0</v>
      </c>
      <c r="AM26" s="128">
        <f t="shared" si="14"/>
        <v>0.58852378616969103</v>
      </c>
      <c r="AN26" s="128">
        <f t="shared" si="15"/>
        <v>0</v>
      </c>
      <c r="AO26" s="128">
        <f t="shared" si="16"/>
        <v>0</v>
      </c>
      <c r="AQ26" s="131">
        <f t="shared" si="17"/>
        <v>0.7186597342576545</v>
      </c>
      <c r="AR26" s="131">
        <f t="shared" si="18"/>
        <v>0.64297800338409472</v>
      </c>
      <c r="AS26" s="131">
        <f t="shared" si="19"/>
        <v>0.54097222222222219</v>
      </c>
      <c r="AT26" s="131">
        <f t="shared" si="20"/>
        <v>0.67073170731707321</v>
      </c>
    </row>
    <row r="27" spans="1:46" ht="25.5" customHeight="1" x14ac:dyDescent="0.35">
      <c r="A27" s="143" t="s">
        <v>23</v>
      </c>
      <c r="B27" s="144" t="s">
        <v>116</v>
      </c>
      <c r="C27" s="145"/>
      <c r="D27" s="90">
        <v>2028.42</v>
      </c>
      <c r="E27" s="91">
        <v>1600.92</v>
      </c>
      <c r="F27" s="91">
        <v>740.81</v>
      </c>
      <c r="G27" s="91">
        <v>586.5</v>
      </c>
      <c r="H27" s="91">
        <v>0</v>
      </c>
      <c r="I27" s="91">
        <v>0</v>
      </c>
      <c r="J27" s="91">
        <v>189.19</v>
      </c>
      <c r="K27" s="91">
        <v>168</v>
      </c>
      <c r="L27" s="91">
        <v>1440</v>
      </c>
      <c r="M27" s="91">
        <v>1370.5</v>
      </c>
      <c r="N27" s="92">
        <v>609.19000000000005</v>
      </c>
      <c r="O27" s="91">
        <v>612</v>
      </c>
      <c r="P27" s="91">
        <v>0</v>
      </c>
      <c r="Q27" s="92">
        <v>0</v>
      </c>
      <c r="R27" s="92">
        <v>110.81</v>
      </c>
      <c r="S27" s="92">
        <v>12</v>
      </c>
      <c r="T27" s="92">
        <v>0</v>
      </c>
      <c r="U27" s="92">
        <v>0</v>
      </c>
      <c r="V27" s="92">
        <v>0</v>
      </c>
      <c r="W27" s="92">
        <v>0</v>
      </c>
      <c r="X27" s="92">
        <v>306</v>
      </c>
      <c r="Y27" s="127">
        <f t="shared" si="21"/>
        <v>9.7105228758169932</v>
      </c>
      <c r="Z27" s="127">
        <f t="shared" si="22"/>
        <v>3.9166666666666665</v>
      </c>
      <c r="AA27" s="127">
        <f t="shared" si="23"/>
        <v>0</v>
      </c>
      <c r="AB27" s="127">
        <f t="shared" si="24"/>
        <v>0.58823529411764708</v>
      </c>
      <c r="AC27" s="127">
        <f t="shared" si="25"/>
        <v>0</v>
      </c>
      <c r="AD27" s="129">
        <f t="shared" si="26"/>
        <v>0</v>
      </c>
      <c r="AE27" s="137">
        <f t="shared" si="27"/>
        <v>14.215424836601306</v>
      </c>
      <c r="AF27" s="130">
        <f t="shared" si="7"/>
        <v>0.78924483095216968</v>
      </c>
      <c r="AG27" s="128">
        <f t="shared" si="8"/>
        <v>0.79170097595874789</v>
      </c>
      <c r="AH27" s="128">
        <f t="shared" si="9"/>
        <v>0</v>
      </c>
      <c r="AI27" s="128">
        <f t="shared" si="10"/>
        <v>0.88799619430202448</v>
      </c>
      <c r="AJ27" s="130">
        <f t="shared" si="11"/>
        <v>0.95173611111111112</v>
      </c>
      <c r="AK27" s="149">
        <f t="shared" si="12"/>
        <v>1.0046126824143533</v>
      </c>
      <c r="AL27" s="128">
        <f t="shared" si="13"/>
        <v>0</v>
      </c>
      <c r="AM27" s="128">
        <f t="shared" si="14"/>
        <v>0.10829347531811208</v>
      </c>
      <c r="AN27" s="128">
        <f t="shared" si="15"/>
        <v>0</v>
      </c>
      <c r="AO27" s="128">
        <f t="shared" si="16"/>
        <v>0</v>
      </c>
      <c r="AQ27" s="131">
        <f t="shared" si="17"/>
        <v>0.78924483095216968</v>
      </c>
      <c r="AR27" s="131">
        <f t="shared" si="18"/>
        <v>0.81129032258064515</v>
      </c>
      <c r="AS27" s="131">
        <f t="shared" si="19"/>
        <v>0.95173611111111112</v>
      </c>
      <c r="AT27" s="131">
        <f t="shared" si="20"/>
        <v>0.8666666666666667</v>
      </c>
    </row>
    <row r="28" spans="1:46" ht="25.5" customHeight="1" x14ac:dyDescent="0.35">
      <c r="A28" s="143" t="s">
        <v>24</v>
      </c>
      <c r="B28" s="144" t="s">
        <v>116</v>
      </c>
      <c r="C28" s="145"/>
      <c r="D28" s="90">
        <v>1652.5</v>
      </c>
      <c r="E28" s="91">
        <v>1037.5</v>
      </c>
      <c r="F28" s="91">
        <v>1080</v>
      </c>
      <c r="G28" s="91">
        <v>1107</v>
      </c>
      <c r="H28" s="91">
        <v>0</v>
      </c>
      <c r="I28" s="91">
        <v>0</v>
      </c>
      <c r="J28" s="91">
        <v>0</v>
      </c>
      <c r="K28" s="91">
        <v>0</v>
      </c>
      <c r="L28" s="91">
        <v>1080</v>
      </c>
      <c r="M28" s="91">
        <v>826.5</v>
      </c>
      <c r="N28" s="92">
        <v>720</v>
      </c>
      <c r="O28" s="91">
        <v>696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526</v>
      </c>
      <c r="Y28" s="127">
        <f t="shared" si="21"/>
        <v>3.543726235741445</v>
      </c>
      <c r="Z28" s="127">
        <f t="shared" si="22"/>
        <v>3.4277566539923954</v>
      </c>
      <c r="AA28" s="127">
        <f t="shared" si="23"/>
        <v>0</v>
      </c>
      <c r="AB28" s="127">
        <f t="shared" si="24"/>
        <v>0</v>
      </c>
      <c r="AC28" s="127">
        <f t="shared" si="25"/>
        <v>0</v>
      </c>
      <c r="AD28" s="129">
        <f t="shared" si="26"/>
        <v>0</v>
      </c>
      <c r="AE28" s="137">
        <f t="shared" si="27"/>
        <v>6.9714828897338403</v>
      </c>
      <c r="AF28" s="130">
        <f t="shared" si="7"/>
        <v>0.62783661119515888</v>
      </c>
      <c r="AG28" s="128">
        <f t="shared" si="8"/>
        <v>1.0249999999999999</v>
      </c>
      <c r="AH28" s="128">
        <f t="shared" si="9"/>
        <v>0</v>
      </c>
      <c r="AI28" s="128">
        <f t="shared" si="10"/>
        <v>0</v>
      </c>
      <c r="AJ28" s="130">
        <f t="shared" si="11"/>
        <v>0.76527777777777772</v>
      </c>
      <c r="AK28" s="149">
        <f t="shared" si="12"/>
        <v>0.96666666666666667</v>
      </c>
      <c r="AL28" s="128">
        <f t="shared" si="13"/>
        <v>0</v>
      </c>
      <c r="AM28" s="128">
        <f t="shared" si="14"/>
        <v>0</v>
      </c>
      <c r="AN28" s="128">
        <f t="shared" si="15"/>
        <v>0</v>
      </c>
      <c r="AO28" s="128">
        <f t="shared" si="16"/>
        <v>0</v>
      </c>
      <c r="AQ28" s="131">
        <f t="shared" si="17"/>
        <v>0.62783661119515888</v>
      </c>
      <c r="AR28" s="131">
        <f t="shared" si="18"/>
        <v>1.0249999999999999</v>
      </c>
      <c r="AS28" s="131">
        <f t="shared" si="19"/>
        <v>0.76527777777777772</v>
      </c>
      <c r="AT28" s="131">
        <f t="shared" si="20"/>
        <v>0.96666666666666667</v>
      </c>
    </row>
    <row r="29" spans="1:46" ht="29" customHeight="1" x14ac:dyDescent="0.35">
      <c r="A29" s="143" t="s">
        <v>25</v>
      </c>
      <c r="B29" s="144" t="s">
        <v>106</v>
      </c>
      <c r="C29" s="145"/>
      <c r="D29" s="90">
        <v>1371</v>
      </c>
      <c r="E29" s="91">
        <v>1112.5</v>
      </c>
      <c r="F29" s="91">
        <v>1469.71</v>
      </c>
      <c r="G29" s="91">
        <v>1201.25</v>
      </c>
      <c r="H29" s="91">
        <v>0</v>
      </c>
      <c r="I29" s="91">
        <v>0</v>
      </c>
      <c r="J29" s="91">
        <v>113.79</v>
      </c>
      <c r="K29" s="91">
        <v>12</v>
      </c>
      <c r="L29" s="91">
        <v>1080</v>
      </c>
      <c r="M29" s="91">
        <v>758</v>
      </c>
      <c r="N29" s="92">
        <v>1043.79</v>
      </c>
      <c r="O29" s="91">
        <v>1044</v>
      </c>
      <c r="P29" s="91">
        <v>0</v>
      </c>
      <c r="Q29" s="92">
        <v>0</v>
      </c>
      <c r="R29" s="92">
        <v>36.21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711</v>
      </c>
      <c r="Y29" s="127">
        <f t="shared" ref="Y29" si="28">SUM(E29+M29)/X29</f>
        <v>2.630801687763713</v>
      </c>
      <c r="Z29" s="127">
        <f t="shared" ref="Z29" si="29">SUM(G29+O29)/X29</f>
        <v>3.1578762306610408</v>
      </c>
      <c r="AA29" s="127">
        <f t="shared" ref="AA29" si="30">SUM(I29+Q29)/X29</f>
        <v>0</v>
      </c>
      <c r="AB29" s="127">
        <f t="shared" ref="AB29" si="31">SUM(K29+S29)/X29</f>
        <v>1.6877637130801686E-2</v>
      </c>
      <c r="AC29" s="127">
        <f t="shared" ref="AC29" si="32">SUM(U29)/X29</f>
        <v>0</v>
      </c>
      <c r="AD29" s="129">
        <f t="shared" ref="AD29" si="33">SUM(W29)/X29</f>
        <v>0</v>
      </c>
      <c r="AE29" s="137">
        <f t="shared" ref="AE29" si="34">SUM(Y29:AD29)</f>
        <v>5.8055555555555554</v>
      </c>
      <c r="AF29" s="130">
        <f t="shared" si="7"/>
        <v>0.81145149525893512</v>
      </c>
      <c r="AG29" s="128">
        <f t="shared" si="8"/>
        <v>0.81733811432187298</v>
      </c>
      <c r="AH29" s="128">
        <f t="shared" si="9"/>
        <v>0</v>
      </c>
      <c r="AI29" s="128">
        <f t="shared" si="10"/>
        <v>0.10545742156604271</v>
      </c>
      <c r="AJ29" s="130">
        <f t="shared" si="11"/>
        <v>0.70185185185185184</v>
      </c>
      <c r="AK29" s="149">
        <f t="shared" si="12"/>
        <v>1.0002011898945191</v>
      </c>
      <c r="AL29" s="128">
        <f t="shared" si="13"/>
        <v>0</v>
      </c>
      <c r="AM29" s="128">
        <f t="shared" si="14"/>
        <v>0</v>
      </c>
      <c r="AN29" s="128">
        <f t="shared" si="15"/>
        <v>0</v>
      </c>
      <c r="AO29" s="128">
        <f t="shared" si="16"/>
        <v>0</v>
      </c>
      <c r="AQ29" s="131">
        <f t="shared" ref="AQ29" si="35">SUM(E29+I29)/(D29+H29)</f>
        <v>0.81145149525893512</v>
      </c>
      <c r="AR29" s="131">
        <f t="shared" ref="AR29" si="36">SUM(G29+K29)/(F29+J29)</f>
        <v>0.7661825071045153</v>
      </c>
      <c r="AS29" s="131">
        <f t="shared" ref="AS29" si="37">SUM(M29+Q29)/(L29+P29)</f>
        <v>0.70185185185185184</v>
      </c>
      <c r="AT29" s="131">
        <f t="shared" ref="AT29" si="38">SUM(O29+S29)/(N29+R29)</f>
        <v>0.96666666666666667</v>
      </c>
    </row>
    <row r="30" spans="1:46" ht="29" customHeight="1" x14ac:dyDescent="0.35">
      <c r="A30" s="143" t="s">
        <v>26</v>
      </c>
      <c r="B30" s="144" t="s">
        <v>120</v>
      </c>
      <c r="C30" s="145"/>
      <c r="D30" s="90">
        <v>1505.13</v>
      </c>
      <c r="E30" s="91">
        <v>1485.42</v>
      </c>
      <c r="F30" s="91">
        <v>946.03</v>
      </c>
      <c r="G30" s="91">
        <v>956.5</v>
      </c>
      <c r="H30" s="91">
        <v>135.79</v>
      </c>
      <c r="I30" s="91">
        <v>0</v>
      </c>
      <c r="J30" s="91">
        <v>132.97</v>
      </c>
      <c r="K30" s="91">
        <v>120.72</v>
      </c>
      <c r="L30" s="91">
        <v>1785.79</v>
      </c>
      <c r="M30" s="91">
        <v>1056.5</v>
      </c>
      <c r="N30" s="92">
        <v>1768.76</v>
      </c>
      <c r="O30" s="91">
        <v>972</v>
      </c>
      <c r="P30" s="91">
        <v>14.21</v>
      </c>
      <c r="Q30" s="92">
        <v>0</v>
      </c>
      <c r="R30" s="92">
        <v>17.03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466</v>
      </c>
      <c r="Y30" s="127">
        <f t="shared" ref="Y30" si="39">SUM(E30+M30)/X30</f>
        <v>5.4547639484978543</v>
      </c>
      <c r="Z30" s="127">
        <f t="shared" ref="Z30" si="40">SUM(G30+O30)/X30</f>
        <v>4.1384120171673819</v>
      </c>
      <c r="AA30" s="127">
        <f t="shared" ref="AA30" si="41">SUM(I30+Q30)/X30</f>
        <v>0</v>
      </c>
      <c r="AB30" s="127">
        <f t="shared" ref="AB30" si="42">SUM(K30+S30)/X30</f>
        <v>0.25905579399141632</v>
      </c>
      <c r="AC30" s="127">
        <f t="shared" ref="AC30" si="43">SUM(U30)/X30</f>
        <v>0</v>
      </c>
      <c r="AD30" s="129">
        <f t="shared" ref="AD30" si="44">SUM(W30)/X30</f>
        <v>0</v>
      </c>
      <c r="AE30" s="137">
        <f t="shared" ref="AE30" si="45">SUM(Y30:AD30)</f>
        <v>9.852231759656652</v>
      </c>
      <c r="AF30" s="130">
        <f t="shared" si="7"/>
        <v>0.98690478563313466</v>
      </c>
      <c r="AG30" s="128">
        <f t="shared" si="8"/>
        <v>1.0110673023054237</v>
      </c>
      <c r="AH30" s="128">
        <f t="shared" si="9"/>
        <v>0</v>
      </c>
      <c r="AI30" s="128">
        <f t="shared" si="10"/>
        <v>0.90787395653154845</v>
      </c>
      <c r="AJ30" s="130">
        <f t="shared" si="11"/>
        <v>0.59161491552758161</v>
      </c>
      <c r="AK30" s="149">
        <f t="shared" si="12"/>
        <v>0.54953752911644316</v>
      </c>
      <c r="AL30" s="128">
        <f t="shared" si="13"/>
        <v>0</v>
      </c>
      <c r="AM30" s="128">
        <f t="shared" si="14"/>
        <v>0</v>
      </c>
      <c r="AN30" s="128">
        <f t="shared" si="15"/>
        <v>0</v>
      </c>
      <c r="AO30" s="128">
        <f t="shared" si="16"/>
        <v>0</v>
      </c>
      <c r="AQ30" s="131">
        <f t="shared" ref="AQ30" si="46">SUM(E30+I30)/(D30+H30)</f>
        <v>0.90523608707310532</v>
      </c>
      <c r="AR30" s="131">
        <f t="shared" ref="AR30" si="47">SUM(G30+K30)/(F30+J30)</f>
        <v>0.99835032437442084</v>
      </c>
      <c r="AS30" s="131">
        <f t="shared" ref="AS30" si="48">SUM(M30+Q30)/(L30+P30)</f>
        <v>0.58694444444444449</v>
      </c>
      <c r="AT30" s="131">
        <f t="shared" ref="AT30" si="49">SUM(O30+S30)/(N30+R30)</f>
        <v>0.54429692181051526</v>
      </c>
    </row>
  </sheetData>
  <mergeCells count="42">
    <mergeCell ref="AQ1:AR1"/>
    <mergeCell ref="AS1:AT1"/>
    <mergeCell ref="AR2:AR3"/>
    <mergeCell ref="AS2:AS3"/>
    <mergeCell ref="AT2:AT3"/>
    <mergeCell ref="AQ2:AQ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AJ1:AM1"/>
    <mergeCell ref="AC2:AC3"/>
    <mergeCell ref="AD2:AD3"/>
    <mergeCell ref="AE2:AE3"/>
    <mergeCell ref="AF1:AI1"/>
    <mergeCell ref="AH2:AH3"/>
    <mergeCell ref="AI2:AI3"/>
  </mergeCells>
  <conditionalFormatting sqref="AD5:AE28">
    <cfRule type="expression" dxfId="9" priority="24">
      <formula>$O$500=1</formula>
    </cfRule>
  </conditionalFormatting>
  <conditionalFormatting sqref="AD29:AE29">
    <cfRule type="expression" dxfId="8" priority="15">
      <formula>$O$500=1</formula>
    </cfRule>
  </conditionalFormatting>
  <conditionalFormatting sqref="AD30:AE30">
    <cfRule type="expression" dxfId="7" priority="12">
      <formula>$O$500=1</formula>
    </cfRule>
  </conditionalFormatting>
  <conditionalFormatting sqref="T5:U29">
    <cfRule type="expression" dxfId="6" priority="7">
      <formula>$J$505=1</formula>
    </cfRule>
  </conditionalFormatting>
  <conditionalFormatting sqref="V5:W30">
    <cfRule type="expression" dxfId="5" priority="10">
      <formula>$J$505=1</formula>
    </cfRule>
  </conditionalFormatting>
  <conditionalFormatting sqref="T30:U30">
    <cfRule type="expression" dxfId="4" priority="8">
      <formula>$J$505=1</formula>
    </cfRule>
  </conditionalFormatting>
  <conditionalFormatting sqref="AF4:AO30">
    <cfRule type="cellIs" dxfId="3" priority="1" operator="greaterThan">
      <formula>1</formula>
    </cfRule>
  </conditionalFormatting>
  <conditionalFormatting sqref="AF5:AI28 AH4 AH29:AH30">
    <cfRule type="expression" dxfId="2" priority="4">
      <formula>$O$500=1</formula>
    </cfRule>
  </conditionalFormatting>
  <conditionalFormatting sqref="AF29:AI29">
    <cfRule type="expression" dxfId="1" priority="3">
      <formula>$O$500=1</formula>
    </cfRule>
  </conditionalFormatting>
  <conditionalFormatting sqref="AF30:AI30">
    <cfRule type="expression" dxfId="0" priority="2">
      <formula>$O$500=1</formula>
    </cfRule>
  </conditionalFormatting>
  <dataValidations count="2">
    <dataValidation type="decimal" operator="greaterThanOrEqual" allowBlank="1" showInputMessage="1" showErrorMessage="1" sqref="D4:X30 AD4:AE30">
      <formula1>0</formula1>
    </dataValidation>
    <dataValidation type="list" allowBlank="1" showInputMessage="1" showErrorMessage="1" sqref="B4:C30">
      <formula1>Specialties</formula1>
    </dataValidation>
  </dataValidations>
  <pageMargins left="0" right="0" top="0" bottom="0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operator="greaterThan" allowBlank="1" showInputMessage="1" showErrorMessage="1" errorTitle="This is not in ward data" error="Please check the 'Wards' tab to ensure your ward name isn't already in the Ward reference data._x000a_Please select continue to accept your entered ward name.">
          <x14:formula1>
            <xm:f>INDIRECT("'Wards'!F" &amp; MATCH(INDIRECT("D" &amp; ROW()),'\\Tatooine\DailyStaffingLevels\Safer staffing monthly reports\Safer Staffing 2021\February 2021\[NStf-Fil V37.1.xlsm]Wards'!#REF!,0) &amp; ":F" &amp; (MATCH(INDIRECT("D" &amp; ROW()),'\\Tatooine\DailyStaffingLevels\Safer staffing monthly reports\Safer Staffing 2021\February 2021\[NStf-Fil V37.1.xlsm]Wards'!#REF!,0) + COUNTIF('\\Tatooine\DailyStaffingLevels\Safer staffing monthly reports\Safer Staffing 2021\February 2021\[NStf-Fil V37.1.xlsm]Wards'!#REF!,INDIRECT("D" &amp; ROW()))-1))</xm:f>
          </x14:formula1>
          <xm:sqref>A4:A30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%summary </vt:lpstr>
      <vt:lpstr>October</vt:lpstr>
      <vt:lpstr>March</vt:lpstr>
      <vt:lpstr>Midnight Bed State</vt:lpstr>
      <vt:lpstr>A&amp;E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2020-12-10T16:22:35Z</cp:lastPrinted>
  <dcterms:created xsi:type="dcterms:W3CDTF">2014-08-05T09:45:53Z</dcterms:created>
  <dcterms:modified xsi:type="dcterms:W3CDTF">2022-02-16T15:12:13Z</dcterms:modified>
</cp:coreProperties>
</file>