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Ana\1. ADoNM\2) Workforce\4) Safer staffing\2020\Uploads\"/>
    </mc:Choice>
  </mc:AlternateContent>
  <bookViews>
    <workbookView xWindow="0" yWindow="0" windowWidth="23040" windowHeight="9190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  <externalReference r:id="rId9"/>
  </externalReferences>
  <definedNames>
    <definedName name="_xlnm.Print_Area" localSheetId="2">March!$A$1:$W$35</definedName>
    <definedName name="Specialties">'[1]Reference Data'!$A$2:$A$250</definedName>
  </definedNames>
  <calcPr calcId="162913"/>
</workbook>
</file>

<file path=xl/calcChain.xml><?xml version="1.0" encoding="utf-8"?>
<calcChain xmlns="http://schemas.openxmlformats.org/spreadsheetml/2006/main">
  <c r="AF5" i="33" l="1"/>
  <c r="AG5" i="33"/>
  <c r="AH5" i="33"/>
  <c r="AI5" i="33"/>
  <c r="AJ5" i="33"/>
  <c r="AK5" i="33"/>
  <c r="AL5" i="33"/>
  <c r="AM5" i="33"/>
  <c r="AN5" i="33"/>
  <c r="AO5" i="33"/>
  <c r="AF6" i="33"/>
  <c r="AG6" i="33"/>
  <c r="AH6" i="33"/>
  <c r="AI6" i="33"/>
  <c r="AJ6" i="33"/>
  <c r="AK6" i="33"/>
  <c r="AL6" i="33"/>
  <c r="AM6" i="33"/>
  <c r="AN6" i="33"/>
  <c r="AO6" i="33"/>
  <c r="AF7" i="33"/>
  <c r="AG7" i="33"/>
  <c r="AH7" i="33"/>
  <c r="AI7" i="33"/>
  <c r="AJ7" i="33"/>
  <c r="AK7" i="33"/>
  <c r="AL7" i="33"/>
  <c r="AM7" i="33"/>
  <c r="AN7" i="33"/>
  <c r="AO7" i="33"/>
  <c r="AF8" i="33"/>
  <c r="AG8" i="33"/>
  <c r="AH8" i="33"/>
  <c r="AI8" i="33"/>
  <c r="AJ8" i="33"/>
  <c r="AK8" i="33"/>
  <c r="AL8" i="33"/>
  <c r="AM8" i="33"/>
  <c r="AN8" i="33"/>
  <c r="AO8" i="33"/>
  <c r="AF9" i="33"/>
  <c r="AG9" i="33"/>
  <c r="AH9" i="33"/>
  <c r="AI9" i="33"/>
  <c r="AJ9" i="33"/>
  <c r="AK9" i="33"/>
  <c r="AL9" i="33"/>
  <c r="AM9" i="33"/>
  <c r="AN9" i="33"/>
  <c r="AO9" i="33"/>
  <c r="AF10" i="33"/>
  <c r="AG10" i="33"/>
  <c r="AH10" i="33"/>
  <c r="AI10" i="33"/>
  <c r="AJ10" i="33"/>
  <c r="AK10" i="33"/>
  <c r="AL10" i="33"/>
  <c r="AM10" i="33"/>
  <c r="AN10" i="33"/>
  <c r="AO10" i="33"/>
  <c r="AF11" i="33"/>
  <c r="AG11" i="33"/>
  <c r="AH11" i="33"/>
  <c r="AI11" i="33"/>
  <c r="AJ11" i="33"/>
  <c r="AK11" i="33"/>
  <c r="AL11" i="33"/>
  <c r="AM11" i="33"/>
  <c r="AN11" i="33"/>
  <c r="AO11" i="33"/>
  <c r="AF12" i="33"/>
  <c r="AG12" i="33"/>
  <c r="AH12" i="33"/>
  <c r="AI12" i="33"/>
  <c r="AJ12" i="33"/>
  <c r="AK12" i="33"/>
  <c r="AL12" i="33"/>
  <c r="AM12" i="33"/>
  <c r="AN12" i="33"/>
  <c r="AO12" i="33"/>
  <c r="AF13" i="33"/>
  <c r="AG13" i="33"/>
  <c r="AH13" i="33"/>
  <c r="AI13" i="33"/>
  <c r="AJ13" i="33"/>
  <c r="AK13" i="33"/>
  <c r="AL13" i="33"/>
  <c r="AM13" i="33"/>
  <c r="AN13" i="33"/>
  <c r="AO13" i="33"/>
  <c r="AF14" i="33"/>
  <c r="AG14" i="33"/>
  <c r="AH14" i="33"/>
  <c r="AI14" i="33"/>
  <c r="AJ14" i="33"/>
  <c r="AK14" i="33"/>
  <c r="AL14" i="33"/>
  <c r="AM14" i="33"/>
  <c r="AN14" i="33"/>
  <c r="AO14" i="33"/>
  <c r="AF15" i="33"/>
  <c r="AG15" i="33"/>
  <c r="AH15" i="33"/>
  <c r="AI15" i="33"/>
  <c r="AJ15" i="33"/>
  <c r="AK15" i="33"/>
  <c r="AL15" i="33"/>
  <c r="AM15" i="33"/>
  <c r="AN15" i="33"/>
  <c r="AO15" i="33"/>
  <c r="AF16" i="33"/>
  <c r="AG16" i="33"/>
  <c r="AH16" i="33"/>
  <c r="AI16" i="33"/>
  <c r="AJ16" i="33"/>
  <c r="AK16" i="33"/>
  <c r="AL16" i="33"/>
  <c r="AM16" i="33"/>
  <c r="AN16" i="33"/>
  <c r="AO16" i="33"/>
  <c r="AF17" i="33"/>
  <c r="AG17" i="33"/>
  <c r="AH17" i="33"/>
  <c r="AI17" i="33"/>
  <c r="AJ17" i="33"/>
  <c r="AK17" i="33"/>
  <c r="AL17" i="33"/>
  <c r="AM17" i="33"/>
  <c r="AN17" i="33"/>
  <c r="AO17" i="33"/>
  <c r="AF18" i="33"/>
  <c r="AG18" i="33"/>
  <c r="AH18" i="33"/>
  <c r="AI18" i="33"/>
  <c r="AJ18" i="33"/>
  <c r="AK18" i="33"/>
  <c r="AL18" i="33"/>
  <c r="AM18" i="33"/>
  <c r="AN18" i="33"/>
  <c r="AO18" i="33"/>
  <c r="AF19" i="33"/>
  <c r="AG19" i="33"/>
  <c r="AH19" i="33"/>
  <c r="AI19" i="33"/>
  <c r="AJ19" i="33"/>
  <c r="AK19" i="33"/>
  <c r="AL19" i="33"/>
  <c r="AM19" i="33"/>
  <c r="AN19" i="33"/>
  <c r="AO19" i="33"/>
  <c r="AF20" i="33"/>
  <c r="AG20" i="33"/>
  <c r="AH20" i="33"/>
  <c r="AI20" i="33"/>
  <c r="AJ20" i="33"/>
  <c r="AK20" i="33"/>
  <c r="AL20" i="33"/>
  <c r="AM20" i="33"/>
  <c r="AN20" i="33"/>
  <c r="AO20" i="33"/>
  <c r="AF21" i="33"/>
  <c r="AG21" i="33"/>
  <c r="AH21" i="33"/>
  <c r="AI21" i="33"/>
  <c r="AJ21" i="33"/>
  <c r="AK21" i="33"/>
  <c r="AL21" i="33"/>
  <c r="AM21" i="33"/>
  <c r="AN21" i="33"/>
  <c r="AO21" i="33"/>
  <c r="AF22" i="33"/>
  <c r="AG22" i="33"/>
  <c r="AH22" i="33"/>
  <c r="AI22" i="33"/>
  <c r="AJ22" i="33"/>
  <c r="AK22" i="33"/>
  <c r="AL22" i="33"/>
  <c r="AM22" i="33"/>
  <c r="AN22" i="33"/>
  <c r="AO22" i="33"/>
  <c r="AF23" i="33"/>
  <c r="AG23" i="33"/>
  <c r="AH23" i="33"/>
  <c r="AI23" i="33"/>
  <c r="AJ23" i="33"/>
  <c r="AK23" i="33"/>
  <c r="AL23" i="33"/>
  <c r="AM23" i="33"/>
  <c r="AN23" i="33"/>
  <c r="AO23" i="33"/>
  <c r="AF24" i="33"/>
  <c r="AG24" i="33"/>
  <c r="AH24" i="33"/>
  <c r="AI24" i="33"/>
  <c r="AJ24" i="33"/>
  <c r="AK24" i="33"/>
  <c r="AL24" i="33"/>
  <c r="AM24" i="33"/>
  <c r="AN24" i="33"/>
  <c r="AO24" i="33"/>
  <c r="AF25" i="33"/>
  <c r="AG25" i="33"/>
  <c r="AH25" i="33"/>
  <c r="AI25" i="33"/>
  <c r="AJ25" i="33"/>
  <c r="AK25" i="33"/>
  <c r="AL25" i="33"/>
  <c r="AM25" i="33"/>
  <c r="AN25" i="33"/>
  <c r="AO25" i="33"/>
  <c r="AF26" i="33"/>
  <c r="AG26" i="33"/>
  <c r="AH26" i="33"/>
  <c r="AI26" i="33"/>
  <c r="AJ26" i="33"/>
  <c r="AK26" i="33"/>
  <c r="AL26" i="33"/>
  <c r="AM26" i="33"/>
  <c r="AN26" i="33"/>
  <c r="AO26" i="33"/>
  <c r="AF27" i="33"/>
  <c r="AG27" i="33"/>
  <c r="AH27" i="33"/>
  <c r="AI27" i="33"/>
  <c r="AJ27" i="33"/>
  <c r="AK27" i="33"/>
  <c r="AL27" i="33"/>
  <c r="AM27" i="33"/>
  <c r="AN27" i="33"/>
  <c r="AO27" i="33"/>
  <c r="AF28" i="33"/>
  <c r="AG28" i="33"/>
  <c r="AH28" i="33"/>
  <c r="AI28" i="33"/>
  <c r="AJ28" i="33"/>
  <c r="AK28" i="33"/>
  <c r="AL28" i="33"/>
  <c r="AM28" i="33"/>
  <c r="AN28" i="33"/>
  <c r="AO28" i="33"/>
  <c r="AF29" i="33"/>
  <c r="AG29" i="33"/>
  <c r="AH29" i="33"/>
  <c r="AI29" i="33"/>
  <c r="AJ29" i="33"/>
  <c r="AK29" i="33"/>
  <c r="AL29" i="33"/>
  <c r="AM29" i="33"/>
  <c r="AN29" i="33"/>
  <c r="AO29" i="33"/>
  <c r="AF30" i="33"/>
  <c r="AG30" i="33"/>
  <c r="AH30" i="33"/>
  <c r="AI30" i="33"/>
  <c r="AJ30" i="33"/>
  <c r="AK30" i="33"/>
  <c r="AL30" i="33"/>
  <c r="AM30" i="33"/>
  <c r="AN30" i="33"/>
  <c r="AO30" i="33"/>
  <c r="AO4" i="33"/>
  <c r="AN4" i="33"/>
  <c r="AM4" i="33"/>
  <c r="AL4" i="33"/>
  <c r="AK4" i="33"/>
  <c r="AJ4" i="33"/>
  <c r="AI4" i="33"/>
  <c r="AH4" i="33"/>
  <c r="AG4" i="33"/>
  <c r="AF4" i="33"/>
  <c r="AT30" i="33" l="1"/>
  <c r="AS30" i="33"/>
  <c r="AR30" i="33"/>
  <c r="AQ30" i="33"/>
  <c r="AD30" i="33"/>
  <c r="AC30" i="33"/>
  <c r="AB30" i="33"/>
  <c r="AA30" i="33"/>
  <c r="Z30" i="33"/>
  <c r="Y30" i="33"/>
  <c r="AE30" i="33" l="1"/>
  <c r="AT29" i="33" l="1"/>
  <c r="AS29" i="33"/>
  <c r="AR29" i="33"/>
  <c r="AQ29" i="33"/>
  <c r="AD29" i="33"/>
  <c r="AC29" i="33"/>
  <c r="AB29" i="33"/>
  <c r="AA29" i="33"/>
  <c r="Z29" i="33"/>
  <c r="Y29" i="33"/>
  <c r="AE29" i="33" l="1"/>
  <c r="Q37" i="23"/>
  <c r="N37" i="23"/>
  <c r="P37" i="23"/>
  <c r="O37" i="23"/>
  <c r="AQ4" i="33" l="1"/>
  <c r="M6" i="29" l="1"/>
  <c r="L6" i="29"/>
  <c r="K6" i="29"/>
  <c r="J6" i="29"/>
  <c r="J5" i="29" l="1"/>
  <c r="K5" i="29"/>
  <c r="L5" i="29"/>
  <c r="M5" i="29"/>
  <c r="AR4" i="33" l="1"/>
  <c r="AR7" i="33" l="1"/>
  <c r="AQ5" i="33"/>
  <c r="AR5" i="33"/>
  <c r="AS5" i="33"/>
  <c r="AT5" i="33"/>
  <c r="AQ6" i="33"/>
  <c r="AR6" i="33"/>
  <c r="AS6" i="33"/>
  <c r="AT6" i="33"/>
  <c r="AQ7" i="33"/>
  <c r="AS7" i="33"/>
  <c r="AT7" i="33"/>
  <c r="AQ8" i="33"/>
  <c r="AR8" i="33"/>
  <c r="AS8" i="33"/>
  <c r="AT8" i="33"/>
  <c r="AQ9" i="33"/>
  <c r="AR9" i="33"/>
  <c r="AS9" i="33"/>
  <c r="AT9" i="33"/>
  <c r="AQ10" i="33"/>
  <c r="AR10" i="33"/>
  <c r="AS10" i="33"/>
  <c r="AT10" i="33"/>
  <c r="AQ11" i="33"/>
  <c r="AR11" i="33"/>
  <c r="AS11" i="33"/>
  <c r="AT11" i="33"/>
  <c r="AQ12" i="33"/>
  <c r="AR12" i="33"/>
  <c r="AS12" i="33"/>
  <c r="AT12" i="33"/>
  <c r="AQ13" i="33"/>
  <c r="AR13" i="33"/>
  <c r="AS13" i="33"/>
  <c r="AT13" i="33"/>
  <c r="AQ14" i="33"/>
  <c r="AR14" i="33"/>
  <c r="AS14" i="33"/>
  <c r="AT14" i="33"/>
  <c r="AQ15" i="33"/>
  <c r="AR15" i="33"/>
  <c r="AS15" i="33"/>
  <c r="AT15" i="33"/>
  <c r="AQ16" i="33"/>
  <c r="AR16" i="33"/>
  <c r="AS16" i="33"/>
  <c r="AT16" i="33"/>
  <c r="AQ17" i="33"/>
  <c r="AR17" i="33"/>
  <c r="AS17" i="33"/>
  <c r="AT17" i="33"/>
  <c r="AQ18" i="33"/>
  <c r="AR18" i="33"/>
  <c r="AS18" i="33"/>
  <c r="AT18" i="33"/>
  <c r="AQ19" i="33"/>
  <c r="AR19" i="33"/>
  <c r="AS19" i="33"/>
  <c r="AT19" i="33"/>
  <c r="AQ20" i="33"/>
  <c r="AR20" i="33"/>
  <c r="AS20" i="33"/>
  <c r="AT20" i="33"/>
  <c r="AQ21" i="33"/>
  <c r="AR21" i="33"/>
  <c r="AS21" i="33"/>
  <c r="AT21" i="33"/>
  <c r="AQ22" i="33"/>
  <c r="AR22" i="33"/>
  <c r="AS22" i="33"/>
  <c r="AT22" i="33"/>
  <c r="AQ23" i="33"/>
  <c r="AR23" i="33"/>
  <c r="AS23" i="33"/>
  <c r="AT23" i="33"/>
  <c r="AQ24" i="33"/>
  <c r="AR24" i="33"/>
  <c r="AS24" i="33"/>
  <c r="AT24" i="33"/>
  <c r="AQ25" i="33"/>
  <c r="AR25" i="33"/>
  <c r="AS25" i="33"/>
  <c r="AT25" i="33"/>
  <c r="AQ26" i="33"/>
  <c r="AR26" i="33"/>
  <c r="AS26" i="33"/>
  <c r="AT26" i="33"/>
  <c r="AQ27" i="33"/>
  <c r="AR27" i="33"/>
  <c r="AS27" i="33"/>
  <c r="AT27" i="33"/>
  <c r="AQ28" i="33"/>
  <c r="AR28" i="33"/>
  <c r="AS28" i="33"/>
  <c r="AT28" i="33"/>
  <c r="AT4" i="33"/>
  <c r="AS4" i="33"/>
  <c r="AD28" i="33"/>
  <c r="AC28" i="33"/>
  <c r="AB28" i="33"/>
  <c r="AA28" i="33"/>
  <c r="Z28" i="33"/>
  <c r="Y28" i="33"/>
  <c r="AD27" i="33"/>
  <c r="AC27" i="33"/>
  <c r="AB27" i="33"/>
  <c r="AA27" i="33"/>
  <c r="Z27" i="33"/>
  <c r="Y27" i="33"/>
  <c r="AD26" i="33"/>
  <c r="AC26" i="33"/>
  <c r="AB26" i="33"/>
  <c r="AA26" i="33"/>
  <c r="Z26" i="33"/>
  <c r="Y26" i="33"/>
  <c r="AD25" i="33"/>
  <c r="AC25" i="33"/>
  <c r="AB25" i="33"/>
  <c r="AA25" i="33"/>
  <c r="Z25" i="33"/>
  <c r="Y25" i="33"/>
  <c r="AD24" i="33"/>
  <c r="AC24" i="33"/>
  <c r="AB24" i="33"/>
  <c r="AA24" i="33"/>
  <c r="Z24" i="33"/>
  <c r="Y24" i="33"/>
  <c r="AD23" i="33"/>
  <c r="AC23" i="33"/>
  <c r="AB23" i="33"/>
  <c r="AA23" i="33"/>
  <c r="Z23" i="33"/>
  <c r="Y23" i="33"/>
  <c r="AD22" i="33"/>
  <c r="AC22" i="33"/>
  <c r="AB22" i="33"/>
  <c r="AA22" i="33"/>
  <c r="Z22" i="33"/>
  <c r="Y22" i="33"/>
  <c r="AD21" i="33"/>
  <c r="AC21" i="33"/>
  <c r="AB21" i="33"/>
  <c r="AA21" i="33"/>
  <c r="Z21" i="33"/>
  <c r="Y21" i="33"/>
  <c r="AD20" i="33"/>
  <c r="AC20" i="33"/>
  <c r="AB20" i="33"/>
  <c r="AA20" i="33"/>
  <c r="Z20" i="33"/>
  <c r="Y20" i="33"/>
  <c r="AD19" i="33"/>
  <c r="AC19" i="33"/>
  <c r="AB19" i="33"/>
  <c r="AA19" i="33"/>
  <c r="Z19" i="33"/>
  <c r="Y19" i="33"/>
  <c r="AD18" i="33"/>
  <c r="AC18" i="33"/>
  <c r="AB18" i="33"/>
  <c r="AA18" i="33"/>
  <c r="Z18" i="33"/>
  <c r="Y18" i="33"/>
  <c r="AD17" i="33"/>
  <c r="AC17" i="33"/>
  <c r="AB17" i="33"/>
  <c r="AA17" i="33"/>
  <c r="Z17" i="33"/>
  <c r="Y17" i="33"/>
  <c r="AD16" i="33"/>
  <c r="AC16" i="33"/>
  <c r="AB16" i="33"/>
  <c r="AA16" i="33"/>
  <c r="Z16" i="33"/>
  <c r="Y16" i="33"/>
  <c r="AD15" i="33"/>
  <c r="AC15" i="33"/>
  <c r="AB15" i="33"/>
  <c r="AA15" i="33"/>
  <c r="Z15" i="33"/>
  <c r="Y15" i="33"/>
  <c r="AD14" i="33"/>
  <c r="AC14" i="33"/>
  <c r="AB14" i="33"/>
  <c r="AA14" i="33"/>
  <c r="Z14" i="33"/>
  <c r="Y14" i="33"/>
  <c r="AD13" i="33"/>
  <c r="AC13" i="33"/>
  <c r="AB13" i="33"/>
  <c r="AA13" i="33"/>
  <c r="Z13" i="33"/>
  <c r="Y13" i="33"/>
  <c r="AD12" i="33"/>
  <c r="AC12" i="33"/>
  <c r="AB12" i="33"/>
  <c r="AA12" i="33"/>
  <c r="Z12" i="33"/>
  <c r="Y12" i="33"/>
  <c r="AD11" i="33"/>
  <c r="AC11" i="33"/>
  <c r="AB11" i="33"/>
  <c r="AA11" i="33"/>
  <c r="Z11" i="33"/>
  <c r="Y11" i="33"/>
  <c r="AD10" i="33"/>
  <c r="AC10" i="33"/>
  <c r="AB10" i="33"/>
  <c r="AA10" i="33"/>
  <c r="Z10" i="33"/>
  <c r="Y10" i="33"/>
  <c r="AD9" i="33"/>
  <c r="AC9" i="33"/>
  <c r="AB9" i="33"/>
  <c r="AA9" i="33"/>
  <c r="Z9" i="33"/>
  <c r="Y9" i="33"/>
  <c r="AD8" i="33"/>
  <c r="AC8" i="33"/>
  <c r="AB8" i="33"/>
  <c r="AA8" i="33"/>
  <c r="Z8" i="33"/>
  <c r="Y8" i="33"/>
  <c r="AD7" i="33"/>
  <c r="AC7" i="33"/>
  <c r="AB7" i="33"/>
  <c r="AA7" i="33"/>
  <c r="Z7" i="33"/>
  <c r="Y7" i="33"/>
  <c r="AD6" i="33"/>
  <c r="AC6" i="33"/>
  <c r="AB6" i="33"/>
  <c r="AA6" i="33"/>
  <c r="Z6" i="33"/>
  <c r="Y6" i="33"/>
  <c r="AD5" i="33"/>
  <c r="AC5" i="33"/>
  <c r="AB5" i="33"/>
  <c r="AA5" i="33"/>
  <c r="Z5" i="33"/>
  <c r="Y5" i="33"/>
  <c r="AD4" i="33"/>
  <c r="AC4" i="33"/>
  <c r="AB4" i="33"/>
  <c r="AA4" i="33"/>
  <c r="Z4" i="33"/>
  <c r="Y4" i="33"/>
  <c r="AE13" i="33" l="1"/>
  <c r="AE17" i="33"/>
  <c r="AE23" i="33"/>
  <c r="AE27" i="33"/>
  <c r="AE7" i="33"/>
  <c r="AE12" i="33"/>
  <c r="AE15" i="33"/>
  <c r="AE16" i="33"/>
  <c r="AE19" i="33"/>
  <c r="AE20" i="33"/>
  <c r="AE21" i="33"/>
  <c r="AE24" i="33"/>
  <c r="AE25" i="33"/>
  <c r="AE28" i="33"/>
  <c r="AE8" i="33"/>
  <c r="AE6" i="33"/>
  <c r="AE10" i="33"/>
  <c r="AE5" i="33"/>
  <c r="AE9" i="33"/>
  <c r="AE14" i="33"/>
  <c r="AE18" i="33"/>
  <c r="AE22" i="33"/>
  <c r="AE26" i="33"/>
  <c r="AE11" i="33"/>
  <c r="AE4" i="33"/>
  <c r="M4" i="29"/>
  <c r="L4" i="29"/>
  <c r="K4" i="29"/>
  <c r="J4" i="29"/>
</calcChain>
</file>

<file path=xl/sharedStrings.xml><?xml version="1.0" encoding="utf-8"?>
<sst xmlns="http://schemas.openxmlformats.org/spreadsheetml/2006/main" count="791" uniqueCount="121">
  <si>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</si>
  <si>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</si>
  <si>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</si>
  <si>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</si>
  <si>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</si>
  <si>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</si>
  <si>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</si>
  <si>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</si>
  <si>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</si>
  <si>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</si>
  <si>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</si>
  <si>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</si>
  <si>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</si>
  <si>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</si>
  <si>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</si>
  <si>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</si>
  <si>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</si>
  <si>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</si>
  <si>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</si>
  <si>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</si>
  <si>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</si>
  <si>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</si>
  <si>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</si>
  <si>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</si>
  <si>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</si>
  <si>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</si>
  <si>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</si>
  <si>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</si>
  <si>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</si>
  <si>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</si>
  <si>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</si>
  <si>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</si>
  <si>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</si>
  <si>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</si>
  <si>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</si>
  <si>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</si>
  <si>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</si>
  <si>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</si>
  <si>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</si>
  <si>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</si>
  <si>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</si>
  <si>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</si>
  <si>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</si>
  <si>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</si>
  <si>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</si>
  <si>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</si>
  <si>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</si>
  <si>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</si>
  <si>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</si>
  <si>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</si>
  <si>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</si>
  <si>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</si>
  <si>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</si>
  <si>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</si>
  <si>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</si>
  <si>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</si>
  <si>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</si>
  <si>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</si>
  <si>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</si>
  <si>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</si>
  <si>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</si>
  <si>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</si>
  <si>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</si>
  <si>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</si>
  <si>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</si>
  <si>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</si>
  <si>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</si>
  <si>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</si>
  <si>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</si>
  <si>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</si>
  <si>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</si>
  <si>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</si>
  <si>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</si>
  <si>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</si>
  <si>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</si>
  <si>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</si>
  <si>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</si>
  <si>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</si>
  <si>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</si>
  <si>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</si>
  <si>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</si>
  <si>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</si>
  <si>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</si>
  <si>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</si>
  <si>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</si>
  <si>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</si>
  <si>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</si>
  <si>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</si>
  <si>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</si>
  <si>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</si>
  <si>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</si>
  <si>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</si>
  <si>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</si>
  <si>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</si>
  <si>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</si>
  <si>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</si>
  <si>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</si>
  <si>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</si>
  <si>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</si>
  <si>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</si>
  <si>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</si>
  <si>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</si>
  <si>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</si>
  <si>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</si>
  <si>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</si>
  <si>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</si>
  <si>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</si>
  <si>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</si>
  <si>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502 - GYNAECOLOGY - STANDARD</t>
  </si>
  <si>
    <t>420 - PAEDIATRICS - STANDARD</t>
  </si>
  <si>
    <t>110 - TRAUMA &amp; ORTHOPAEDICS - STANDARD</t>
  </si>
  <si>
    <t>301 - GASTROENTEROLOGY - STANDARD</t>
  </si>
  <si>
    <t>400 - NEUROLOGY - STANDARD</t>
  </si>
  <si>
    <t>192 - CRITICAL CARE MEDICINE - STANDARD</t>
  </si>
  <si>
    <t>326 - ACUTE INTERNAL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</si>
  <si>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</si>
  <si>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</si>
  <si>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</si>
  <si>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</si>
  <si>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501 - OBSTETRICS - STANDARD</t>
  </si>
  <si>
    <t>800 - CLINICAL ONCOLOGY -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</si>
</sst>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2" fillId="0" borderId="0"/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0" fontId="2" fillId="0" borderId="0"/>
  </cellStyleXfs>
  <cellXfs count="234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" fontId="32" fillId="51" borderId="1" xfId="415" applyNumberFormat="1" applyFont="1" applyFill="1" applyBorder="1" applyAlignment="1">
      <alignment horizontal="center" vertical="center" wrapText="1"/>
    </xf>
    <xf numFmtId="16" fontId="41" fillId="55" borderId="1" xfId="415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164" fontId="30" fillId="5" borderId="1" xfId="0" applyNumberFormat="1" applyFont="1" applyFill="1" applyBorder="1" applyAlignment="1" applyProtection="1">
      <alignment horizontal="center" vertical="center"/>
      <protection locked="0"/>
    </xf>
    <xf numFmtId="165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165" fontId="35" fillId="56" borderId="1" xfId="0" applyNumberFormat="1" applyFont="1" applyFill="1" applyBorder="1" applyAlignment="1" applyProtection="1">
      <alignment horizontal="center" vertical="center"/>
      <protection locked="0"/>
    </xf>
    <xf numFmtId="165" fontId="30" fillId="56" borderId="1" xfId="0" applyNumberFormat="1" applyFont="1" applyFill="1" applyBorder="1" applyAlignment="1" applyProtection="1">
      <alignment horizontal="center" vertical="center"/>
      <protection locked="0"/>
    </xf>
    <xf numFmtId="0" fontId="46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0" fontId="30" fillId="5" borderId="2" xfId="0" applyFont="1" applyFill="1" applyBorder="1" applyAlignment="1" applyProtection="1">
      <alignment horizontal="left" vertical="top" wrapText="1"/>
      <protection locked="0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9" fontId="30" fillId="5" borderId="1" xfId="10" applyFont="1" applyFill="1" applyBorder="1" applyAlignment="1" applyProtection="1">
      <alignment horizontal="left" vertical="top" wrapText="1"/>
      <protection locked="0"/>
    </xf>
    <xf numFmtId="1" fontId="35" fillId="5" borderId="3" xfId="0" applyNumberFormat="1" applyFont="1" applyFill="1" applyBorder="1" applyAlignment="1" applyProtection="1">
      <alignment horizontal="center" vertical="center"/>
      <protection locked="0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7" fontId="0" fillId="0" borderId="24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32" fillId="51" borderId="3" xfId="415" applyNumberFormat="1" applyFont="1" applyFill="1" applyBorder="1" applyAlignment="1">
      <alignment horizontal="center" vertical="center" wrapText="1"/>
    </xf>
    <xf numFmtId="16" fontId="32" fillId="51" borderId="6" xfId="415" applyNumberFormat="1" applyFont="1" applyFill="1" applyBorder="1" applyAlignment="1">
      <alignment horizontal="center" vertical="center" wrapText="1"/>
    </xf>
    <xf numFmtId="16" fontId="32" fillId="51" borderId="2" xfId="415" applyNumberFormat="1" applyFont="1" applyFill="1" applyBorder="1" applyAlignment="1">
      <alignment horizontal="center" vertical="center" wrapText="1"/>
    </xf>
    <xf numFmtId="16" fontId="32" fillId="51" borderId="7" xfId="415" applyNumberFormat="1" applyFont="1" applyFill="1" applyBorder="1" applyAlignment="1">
      <alignment horizontal="center" vertical="center" wrapText="1"/>
    </xf>
    <xf numFmtId="0" fontId="34" fillId="51" borderId="8" xfId="415" applyFont="1" applyFill="1" applyBorder="1" applyAlignment="1">
      <alignment horizontal="center" vertical="center" wrapText="1"/>
    </xf>
    <xf numFmtId="16" fontId="32" fillId="51" borderId="8" xfId="415" applyNumberFormat="1" applyFont="1" applyFill="1" applyBorder="1" applyAlignment="1">
      <alignment horizontal="center" vertical="center" wrapText="1"/>
    </xf>
    <xf numFmtId="0" fontId="33" fillId="51" borderId="3" xfId="415" applyFont="1" applyFill="1" applyBorder="1" applyAlignment="1">
      <alignment horizontal="center" vertical="center" wrapText="1"/>
    </xf>
    <xf numFmtId="0" fontId="34" fillId="0" borderId="2" xfId="415" applyFont="1" applyBorder="1" applyAlignment="1">
      <alignment horizontal="center" vertical="center" wrapText="1"/>
    </xf>
    <xf numFmtId="16" fontId="32" fillId="51" borderId="1" xfId="415" applyNumberFormat="1" applyFont="1" applyFill="1" applyBorder="1" applyAlignment="1">
      <alignment horizontal="center" vertical="center" wrapText="1"/>
    </xf>
    <xf numFmtId="0" fontId="34" fillId="0" borderId="8" xfId="415" applyFont="1" applyBorder="1" applyAlignment="1">
      <alignment horizontal="center" vertical="center" wrapText="1"/>
    </xf>
    <xf numFmtId="0" fontId="32" fillId="51" borderId="3" xfId="415" applyFont="1" applyFill="1" applyBorder="1" applyAlignment="1" applyProtection="1">
      <alignment horizontal="center" vertical="center" wrapText="1"/>
      <protection hidden="1"/>
    </xf>
    <xf numFmtId="0" fontId="34" fillId="0" borderId="6" xfId="415" applyFont="1" applyBorder="1" applyAlignment="1">
      <alignment horizontal="center" vertical="center" wrapText="1"/>
    </xf>
    <xf numFmtId="0" fontId="32" fillId="51" borderId="1" xfId="415" applyFont="1" applyFill="1" applyBorder="1" applyAlignment="1" applyProtection="1">
      <alignment horizontal="center" vertical="center" wrapText="1"/>
      <protection hidden="1"/>
    </xf>
    <xf numFmtId="16" fontId="32" fillId="51" borderId="4" xfId="415" applyNumberFormat="1" applyFont="1" applyFill="1" applyBorder="1" applyAlignment="1">
      <alignment horizontal="left" vertical="center" wrapText="1"/>
    </xf>
    <xf numFmtId="16" fontId="32" fillId="51" borderId="5" xfId="415" applyNumberFormat="1" applyFont="1" applyFill="1" applyBorder="1" applyAlignment="1">
      <alignment horizontal="left" vertical="center" wrapText="1"/>
    </xf>
    <xf numFmtId="0" fontId="32" fillId="51" borderId="6" xfId="415" applyFont="1" applyFill="1" applyBorder="1" applyAlignment="1" applyProtection="1">
      <alignment horizontal="center" vertical="center" wrapText="1"/>
      <protection hidden="1"/>
    </xf>
    <xf numFmtId="0" fontId="32" fillId="51" borderId="2" xfId="415" applyFont="1" applyFill="1" applyBorder="1" applyAlignment="1" applyProtection="1">
      <alignment horizontal="center" vertical="center" wrapText="1"/>
      <protection hidden="1"/>
    </xf>
  </cellXfs>
  <cellStyles count="429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3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  <color rgb="FF99FF99"/>
      <color rgb="FFC5D5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0\Safer%20Staffing%20August%202020\NStf-Fil%20V3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February%202021\NStf-Fil%20V37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/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71"/>
      <c r="B3" s="172"/>
      <c r="C3" s="172"/>
      <c r="D3" s="173"/>
      <c r="E3" s="171" t="s">
        <v>31</v>
      </c>
      <c r="F3" s="172"/>
      <c r="G3" s="172"/>
      <c r="H3" s="173"/>
      <c r="I3" s="176" t="s">
        <v>32</v>
      </c>
      <c r="J3" s="177"/>
      <c r="K3" s="177"/>
      <c r="L3" s="178"/>
      <c r="M3" s="171" t="s">
        <v>33</v>
      </c>
      <c r="N3" s="172"/>
      <c r="O3" s="172"/>
      <c r="P3" s="173"/>
      <c r="Q3" s="161">
        <v>42095</v>
      </c>
      <c r="R3" s="162"/>
      <c r="S3" s="162"/>
      <c r="T3" s="163"/>
      <c r="U3" s="161">
        <v>42125</v>
      </c>
      <c r="V3" s="162"/>
      <c r="W3" s="162"/>
      <c r="X3" s="163"/>
      <c r="Y3" s="161">
        <v>42156</v>
      </c>
      <c r="Z3" s="162"/>
      <c r="AA3" s="162"/>
      <c r="AB3" s="163"/>
      <c r="AC3" s="161">
        <v>42186</v>
      </c>
      <c r="AD3" s="162"/>
      <c r="AE3" s="162"/>
      <c r="AF3" s="163"/>
      <c r="AG3" s="161">
        <v>42217</v>
      </c>
      <c r="AH3" s="162"/>
      <c r="AI3" s="162"/>
      <c r="AJ3" s="163"/>
      <c r="AK3" s="161">
        <v>42248</v>
      </c>
      <c r="AL3" s="162"/>
      <c r="AM3" s="162"/>
      <c r="AN3" s="163"/>
      <c r="AO3" s="161">
        <v>42278</v>
      </c>
      <c r="AP3" s="162"/>
      <c r="AQ3" s="162"/>
      <c r="AR3" s="163"/>
      <c r="AS3" s="161">
        <v>42309</v>
      </c>
      <c r="AT3" s="162"/>
      <c r="AU3" s="162"/>
      <c r="AV3" s="163"/>
      <c r="AW3" s="32"/>
      <c r="AX3" s="179">
        <v>42675</v>
      </c>
      <c r="AY3" s="180"/>
      <c r="AZ3" s="180"/>
      <c r="BA3" s="180"/>
      <c r="BB3" s="180"/>
      <c r="BC3" s="180"/>
      <c r="BD3" s="180"/>
      <c r="BE3" s="182"/>
      <c r="BF3" s="179">
        <v>42705</v>
      </c>
      <c r="BG3" s="180"/>
      <c r="BH3" s="180"/>
      <c r="BI3" s="180"/>
      <c r="BJ3" s="180"/>
      <c r="BK3" s="180"/>
      <c r="BL3" s="180"/>
      <c r="BM3" s="181"/>
      <c r="BN3" s="168">
        <v>42736</v>
      </c>
      <c r="BO3" s="169"/>
      <c r="BP3" s="169"/>
      <c r="BQ3" s="169"/>
      <c r="BR3" s="169"/>
      <c r="BS3" s="169"/>
      <c r="BT3" s="169"/>
      <c r="BU3" s="170"/>
      <c r="BV3" s="164">
        <v>42767</v>
      </c>
      <c r="BW3" s="165"/>
      <c r="BX3" s="165"/>
      <c r="BY3" s="165"/>
      <c r="BZ3" s="165"/>
      <c r="CA3" s="165"/>
      <c r="CB3" s="165"/>
      <c r="CC3" s="166"/>
      <c r="CD3" s="161">
        <v>42795</v>
      </c>
      <c r="CE3" s="162"/>
      <c r="CF3" s="162"/>
      <c r="CG3" s="162"/>
      <c r="CH3" s="162"/>
      <c r="CI3" s="162"/>
      <c r="CJ3" s="162"/>
      <c r="CK3" s="163"/>
      <c r="CL3" s="161">
        <v>42826</v>
      </c>
      <c r="CM3" s="162"/>
      <c r="CN3" s="162"/>
      <c r="CO3" s="162"/>
      <c r="CP3" s="162"/>
      <c r="CQ3" s="162"/>
      <c r="CR3" s="162"/>
      <c r="CS3" s="163"/>
      <c r="CT3" s="161">
        <v>42856</v>
      </c>
      <c r="CU3" s="162"/>
      <c r="CV3" s="162"/>
      <c r="CW3" s="162"/>
      <c r="CX3" s="162"/>
      <c r="CY3" s="162"/>
      <c r="CZ3" s="162"/>
      <c r="DA3" s="163"/>
      <c r="DB3" s="185">
        <v>42887</v>
      </c>
      <c r="DC3" s="186"/>
      <c r="DD3" s="186"/>
      <c r="DE3" s="186"/>
      <c r="DF3" s="186"/>
      <c r="DG3" s="44"/>
      <c r="DH3" s="44"/>
      <c r="DI3" s="44"/>
      <c r="DJ3" s="156" t="s">
        <v>47</v>
      </c>
      <c r="DK3" s="157"/>
      <c r="DL3" s="157"/>
      <c r="DM3" s="157"/>
      <c r="DN3" s="157"/>
      <c r="DO3" s="157"/>
      <c r="DP3" s="157"/>
      <c r="DQ3" s="158"/>
      <c r="DR3" s="187" t="s">
        <v>48</v>
      </c>
      <c r="DS3" s="188"/>
      <c r="DT3" s="188"/>
      <c r="DU3" s="188"/>
      <c r="DV3" s="188"/>
      <c r="DW3" s="188"/>
      <c r="DX3" s="188"/>
      <c r="DY3" s="189"/>
      <c r="DZ3" s="168">
        <v>42979</v>
      </c>
      <c r="EA3" s="192"/>
      <c r="EB3" s="192"/>
      <c r="EC3" s="192"/>
      <c r="ED3" s="192"/>
      <c r="EE3" s="192"/>
      <c r="EF3" s="192"/>
      <c r="EG3" s="192"/>
      <c r="EH3" s="179">
        <v>43009</v>
      </c>
      <c r="EI3" s="180"/>
      <c r="EJ3" s="180"/>
      <c r="EK3" s="180"/>
      <c r="EL3" s="180"/>
      <c r="EM3" s="180"/>
      <c r="EN3" s="180"/>
      <c r="EO3" s="181"/>
      <c r="EP3" s="168">
        <v>43040</v>
      </c>
      <c r="EQ3" s="169"/>
      <c r="ER3" s="169"/>
      <c r="ES3" s="169"/>
      <c r="ET3" s="169"/>
      <c r="EU3" s="169"/>
      <c r="EV3" s="169"/>
      <c r="EW3" s="169"/>
      <c r="EX3" s="151">
        <v>43070</v>
      </c>
      <c r="EY3" s="152"/>
      <c r="EZ3" s="152"/>
      <c r="FA3" s="152"/>
      <c r="FB3" s="152"/>
      <c r="FC3" s="152"/>
      <c r="FD3" s="152"/>
      <c r="FE3" s="152"/>
    </row>
    <row r="4" spans="1:161" ht="36" customHeight="1" x14ac:dyDescent="0.35">
      <c r="A4" s="174" t="s">
        <v>0</v>
      </c>
      <c r="B4" s="149" t="s">
        <v>1</v>
      </c>
      <c r="C4" s="149" t="s">
        <v>2</v>
      </c>
      <c r="D4" s="149" t="s">
        <v>1</v>
      </c>
      <c r="E4" s="149" t="s">
        <v>1</v>
      </c>
      <c r="F4" s="149" t="s">
        <v>2</v>
      </c>
      <c r="G4" s="149" t="s">
        <v>1</v>
      </c>
      <c r="H4" s="149" t="s">
        <v>2</v>
      </c>
      <c r="I4" s="149" t="s">
        <v>1</v>
      </c>
      <c r="J4" s="149" t="s">
        <v>2</v>
      </c>
      <c r="K4" s="149" t="s">
        <v>1</v>
      </c>
      <c r="L4" s="149" t="s">
        <v>2</v>
      </c>
      <c r="M4" s="149" t="s">
        <v>1</v>
      </c>
      <c r="N4" s="149" t="s">
        <v>2</v>
      </c>
      <c r="O4" s="149" t="s">
        <v>1</v>
      </c>
      <c r="P4" s="149" t="s">
        <v>2</v>
      </c>
      <c r="Q4" s="149" t="s">
        <v>1</v>
      </c>
      <c r="R4" s="149" t="s">
        <v>2</v>
      </c>
      <c r="S4" s="149" t="s">
        <v>1</v>
      </c>
      <c r="T4" s="149" t="s">
        <v>2</v>
      </c>
      <c r="U4" s="149" t="s">
        <v>1</v>
      </c>
      <c r="V4" s="149" t="s">
        <v>2</v>
      </c>
      <c r="W4" s="149" t="s">
        <v>1</v>
      </c>
      <c r="X4" s="149" t="s">
        <v>2</v>
      </c>
      <c r="Y4" s="149" t="s">
        <v>1</v>
      </c>
      <c r="Z4" s="149" t="s">
        <v>2</v>
      </c>
      <c r="AA4" s="149" t="s">
        <v>1</v>
      </c>
      <c r="AB4" s="149" t="s">
        <v>2</v>
      </c>
      <c r="AC4" s="149" t="s">
        <v>1</v>
      </c>
      <c r="AD4" s="149" t="s">
        <v>2</v>
      </c>
      <c r="AE4" s="149" t="s">
        <v>1</v>
      </c>
      <c r="AF4" s="149" t="s">
        <v>2</v>
      </c>
      <c r="AG4" s="149" t="s">
        <v>1</v>
      </c>
      <c r="AH4" s="149" t="s">
        <v>2</v>
      </c>
      <c r="AI4" s="149" t="s">
        <v>1</v>
      </c>
      <c r="AJ4" s="149" t="s">
        <v>2</v>
      </c>
      <c r="AK4" s="149" t="s">
        <v>1</v>
      </c>
      <c r="AL4" s="149" t="s">
        <v>2</v>
      </c>
      <c r="AM4" s="149" t="s">
        <v>1</v>
      </c>
      <c r="AN4" s="149" t="s">
        <v>2</v>
      </c>
      <c r="AO4" s="149" t="s">
        <v>1</v>
      </c>
      <c r="AP4" s="149" t="s">
        <v>2</v>
      </c>
      <c r="AQ4" s="149" t="s">
        <v>1</v>
      </c>
      <c r="AR4" s="149" t="s">
        <v>2</v>
      </c>
      <c r="AS4" s="149" t="s">
        <v>1</v>
      </c>
      <c r="AT4" s="149" t="s">
        <v>2</v>
      </c>
      <c r="AU4" s="149" t="s">
        <v>1</v>
      </c>
      <c r="AV4" s="149" t="s">
        <v>2</v>
      </c>
      <c r="AW4" s="149" t="s">
        <v>40</v>
      </c>
      <c r="AX4" s="149" t="s">
        <v>1</v>
      </c>
      <c r="AY4" s="149" t="s">
        <v>2</v>
      </c>
      <c r="AZ4" s="149" t="s">
        <v>1</v>
      </c>
      <c r="BA4" s="149" t="s">
        <v>2</v>
      </c>
      <c r="BB4" s="149" t="s">
        <v>37</v>
      </c>
      <c r="BC4" s="149" t="s">
        <v>38</v>
      </c>
      <c r="BD4" s="149" t="s">
        <v>39</v>
      </c>
      <c r="BE4" s="149" t="s">
        <v>40</v>
      </c>
      <c r="BF4" s="149" t="s">
        <v>1</v>
      </c>
      <c r="BG4" s="149" t="s">
        <v>2</v>
      </c>
      <c r="BH4" s="149" t="s">
        <v>1</v>
      </c>
      <c r="BI4" s="149" t="s">
        <v>2</v>
      </c>
      <c r="BJ4" s="149" t="s">
        <v>37</v>
      </c>
      <c r="BK4" s="149" t="s">
        <v>38</v>
      </c>
      <c r="BL4" s="149" t="s">
        <v>39</v>
      </c>
      <c r="BM4" s="149" t="s">
        <v>40</v>
      </c>
      <c r="BN4" s="167" t="s">
        <v>1</v>
      </c>
      <c r="BO4" s="167" t="s">
        <v>2</v>
      </c>
      <c r="BP4" s="167" t="s">
        <v>1</v>
      </c>
      <c r="BQ4" s="167" t="s">
        <v>2</v>
      </c>
      <c r="BR4" s="167" t="s">
        <v>37</v>
      </c>
      <c r="BS4" s="167" t="s">
        <v>38</v>
      </c>
      <c r="BT4" s="167" t="s">
        <v>39</v>
      </c>
      <c r="BU4" s="167" t="s">
        <v>40</v>
      </c>
      <c r="BV4" s="149" t="s">
        <v>1</v>
      </c>
      <c r="BW4" s="149" t="s">
        <v>2</v>
      </c>
      <c r="BX4" s="149" t="s">
        <v>1</v>
      </c>
      <c r="BY4" s="149" t="s">
        <v>2</v>
      </c>
      <c r="BZ4" s="149" t="s">
        <v>37</v>
      </c>
      <c r="CA4" s="149" t="s">
        <v>38</v>
      </c>
      <c r="CB4" s="149" t="s">
        <v>39</v>
      </c>
      <c r="CC4" s="149" t="s">
        <v>40</v>
      </c>
      <c r="CD4" s="149" t="s">
        <v>1</v>
      </c>
      <c r="CE4" s="149" t="s">
        <v>2</v>
      </c>
      <c r="CF4" s="149" t="s">
        <v>1</v>
      </c>
      <c r="CG4" s="149" t="s">
        <v>2</v>
      </c>
      <c r="CH4" s="149" t="s">
        <v>37</v>
      </c>
      <c r="CI4" s="149" t="s">
        <v>38</v>
      </c>
      <c r="CJ4" s="149" t="s">
        <v>39</v>
      </c>
      <c r="CK4" s="149" t="s">
        <v>40</v>
      </c>
      <c r="CL4" s="149" t="s">
        <v>1</v>
      </c>
      <c r="CM4" s="149" t="s">
        <v>2</v>
      </c>
      <c r="CN4" s="149" t="s">
        <v>1</v>
      </c>
      <c r="CO4" s="149" t="s">
        <v>2</v>
      </c>
      <c r="CP4" s="149" t="s">
        <v>37</v>
      </c>
      <c r="CQ4" s="149" t="s">
        <v>38</v>
      </c>
      <c r="CR4" s="149" t="s">
        <v>39</v>
      </c>
      <c r="CS4" s="149" t="s">
        <v>40</v>
      </c>
      <c r="CT4" s="159" t="s">
        <v>1</v>
      </c>
      <c r="CU4" s="159" t="s">
        <v>2</v>
      </c>
      <c r="CV4" s="159" t="s">
        <v>1</v>
      </c>
      <c r="CW4" s="159" t="s">
        <v>2</v>
      </c>
      <c r="CX4" s="159" t="s">
        <v>37</v>
      </c>
      <c r="CY4" s="159" t="s">
        <v>38</v>
      </c>
      <c r="CZ4" s="159" t="s">
        <v>39</v>
      </c>
      <c r="DA4" s="159" t="s">
        <v>40</v>
      </c>
      <c r="DB4" s="149" t="s">
        <v>1</v>
      </c>
      <c r="DC4" s="149" t="s">
        <v>2</v>
      </c>
      <c r="DD4" s="149" t="s">
        <v>1</v>
      </c>
      <c r="DE4" s="149" t="s">
        <v>2</v>
      </c>
      <c r="DF4" s="149" t="s">
        <v>37</v>
      </c>
      <c r="DG4" s="149" t="s">
        <v>38</v>
      </c>
      <c r="DH4" s="149" t="s">
        <v>39</v>
      </c>
      <c r="DI4" s="149" t="s">
        <v>40</v>
      </c>
      <c r="DJ4" s="150" t="s">
        <v>1</v>
      </c>
      <c r="DK4" s="150" t="s">
        <v>2</v>
      </c>
      <c r="DL4" s="150" t="s">
        <v>1</v>
      </c>
      <c r="DM4" s="150" t="s">
        <v>2</v>
      </c>
      <c r="DN4" s="150" t="s">
        <v>37</v>
      </c>
      <c r="DO4" s="153" t="s">
        <v>38</v>
      </c>
      <c r="DP4" s="153" t="s">
        <v>39</v>
      </c>
      <c r="DQ4" s="153" t="s">
        <v>40</v>
      </c>
      <c r="DR4" s="155" t="s">
        <v>1</v>
      </c>
      <c r="DS4" s="155" t="s">
        <v>2</v>
      </c>
      <c r="DT4" s="155" t="s">
        <v>1</v>
      </c>
      <c r="DU4" s="155" t="s">
        <v>2</v>
      </c>
      <c r="DV4" s="155" t="s">
        <v>37</v>
      </c>
      <c r="DW4" s="154" t="s">
        <v>38</v>
      </c>
      <c r="DX4" s="154" t="s">
        <v>39</v>
      </c>
      <c r="DY4" s="154" t="s">
        <v>40</v>
      </c>
      <c r="DZ4" s="184" t="s">
        <v>1</v>
      </c>
      <c r="EA4" s="184" t="s">
        <v>2</v>
      </c>
      <c r="EB4" s="184" t="s">
        <v>1</v>
      </c>
      <c r="EC4" s="184" t="s">
        <v>2</v>
      </c>
      <c r="ED4" s="184" t="s">
        <v>37</v>
      </c>
      <c r="EE4" s="191" t="s">
        <v>38</v>
      </c>
      <c r="EF4" s="191" t="s">
        <v>39</v>
      </c>
      <c r="EG4" s="191" t="s">
        <v>40</v>
      </c>
      <c r="EH4" s="183" t="s">
        <v>1</v>
      </c>
      <c r="EI4" s="183" t="s">
        <v>2</v>
      </c>
      <c r="EJ4" s="183" t="s">
        <v>1</v>
      </c>
      <c r="EK4" s="183" t="s">
        <v>2</v>
      </c>
      <c r="EL4" s="183" t="s">
        <v>37</v>
      </c>
      <c r="EM4" s="183" t="s">
        <v>38</v>
      </c>
      <c r="EN4" s="183" t="s">
        <v>39</v>
      </c>
      <c r="EO4" s="183" t="s">
        <v>40</v>
      </c>
      <c r="EP4" s="167" t="s">
        <v>1</v>
      </c>
      <c r="EQ4" s="167" t="s">
        <v>2</v>
      </c>
      <c r="ER4" s="167" t="s">
        <v>1</v>
      </c>
      <c r="ES4" s="167" t="s">
        <v>2</v>
      </c>
      <c r="ET4" s="167" t="s">
        <v>37</v>
      </c>
      <c r="EU4" s="167" t="s">
        <v>38</v>
      </c>
      <c r="EV4" s="80" t="s">
        <v>39</v>
      </c>
      <c r="EW4" s="80" t="s">
        <v>40</v>
      </c>
      <c r="EX4" s="148" t="s">
        <v>1</v>
      </c>
      <c r="EY4" s="148" t="s">
        <v>2</v>
      </c>
      <c r="EZ4" s="148" t="s">
        <v>1</v>
      </c>
      <c r="FA4" s="148" t="s">
        <v>2</v>
      </c>
      <c r="FB4" s="148" t="s">
        <v>37</v>
      </c>
      <c r="FC4" s="149" t="s">
        <v>38</v>
      </c>
      <c r="FD4" s="149" t="s">
        <v>39</v>
      </c>
      <c r="FE4" s="149" t="s">
        <v>40</v>
      </c>
    </row>
    <row r="5" spans="1:161" ht="15" customHeight="1" x14ac:dyDescent="0.35">
      <c r="A5" s="175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60"/>
      <c r="CU5" s="160"/>
      <c r="CV5" s="160"/>
      <c r="CW5" s="160"/>
      <c r="CX5" s="160"/>
      <c r="CY5" s="160"/>
      <c r="CZ5" s="160"/>
      <c r="DA5" s="160"/>
      <c r="DB5" s="150"/>
      <c r="DC5" s="150"/>
      <c r="DD5" s="150"/>
      <c r="DE5" s="150"/>
      <c r="DF5" s="150"/>
      <c r="DG5" s="150"/>
      <c r="DH5" s="150"/>
      <c r="DI5" s="150"/>
      <c r="DJ5" s="148"/>
      <c r="DK5" s="148"/>
      <c r="DL5" s="148"/>
      <c r="DM5" s="148"/>
      <c r="DN5" s="148"/>
      <c r="DO5" s="150"/>
      <c r="DP5" s="150"/>
      <c r="DQ5" s="150"/>
      <c r="DR5" s="190"/>
      <c r="DS5" s="190"/>
      <c r="DT5" s="190"/>
      <c r="DU5" s="190"/>
      <c r="DV5" s="190"/>
      <c r="DW5" s="155"/>
      <c r="DX5" s="155"/>
      <c r="DY5" s="155"/>
      <c r="DZ5" s="193"/>
      <c r="EA5" s="193"/>
      <c r="EB5" s="193"/>
      <c r="EC5" s="193"/>
      <c r="ED5" s="193"/>
      <c r="EE5" s="184"/>
      <c r="EF5" s="184"/>
      <c r="EG5" s="184"/>
      <c r="EH5" s="184"/>
      <c r="EI5" s="184"/>
      <c r="EJ5" s="184"/>
      <c r="EK5" s="184"/>
      <c r="EL5" s="184"/>
      <c r="EM5" s="184"/>
      <c r="EN5" s="184"/>
      <c r="EO5" s="184"/>
      <c r="EP5" s="150"/>
      <c r="EQ5" s="150"/>
      <c r="ER5" s="150"/>
      <c r="ES5" s="150"/>
      <c r="ET5" s="150"/>
      <c r="EU5" s="150"/>
      <c r="EV5" s="79"/>
      <c r="EW5" s="79"/>
      <c r="EX5" s="148"/>
      <c r="EY5" s="148"/>
      <c r="EZ5" s="148"/>
      <c r="FA5" s="148"/>
      <c r="FB5" s="148"/>
      <c r="FC5" s="150"/>
      <c r="FD5" s="150"/>
      <c r="FE5" s="150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</mergeCells>
  <conditionalFormatting sqref="BB6:BB33 BB35:BB37">
    <cfRule type="expression" dxfId="36" priority="29" stopIfTrue="1">
      <formula>$A$1="N"</formula>
    </cfRule>
  </conditionalFormatting>
  <conditionalFormatting sqref="BB4:BB5">
    <cfRule type="expression" dxfId="35" priority="28" stopIfTrue="1">
      <formula>$A$1="N"</formula>
    </cfRule>
  </conditionalFormatting>
  <conditionalFormatting sqref="BB34">
    <cfRule type="expression" dxfId="34" priority="27" stopIfTrue="1">
      <formula>$A$1="N"</formula>
    </cfRule>
  </conditionalFormatting>
  <conditionalFormatting sqref="BJ6:BJ33 BJ35:BJ37">
    <cfRule type="expression" dxfId="33" priority="26" stopIfTrue="1">
      <formula>$A$1="N"</formula>
    </cfRule>
  </conditionalFormatting>
  <conditionalFormatting sqref="BJ4:BJ5">
    <cfRule type="expression" dxfId="32" priority="25" stopIfTrue="1">
      <formula>$A$1="N"</formula>
    </cfRule>
  </conditionalFormatting>
  <conditionalFormatting sqref="BJ34">
    <cfRule type="expression" dxfId="31" priority="24" stopIfTrue="1">
      <formula>$A$1="N"</formula>
    </cfRule>
  </conditionalFormatting>
  <conditionalFormatting sqref="BR6:BR33 BR35:BR37">
    <cfRule type="expression" dxfId="30" priority="23" stopIfTrue="1">
      <formula>$A$1="N"</formula>
    </cfRule>
  </conditionalFormatting>
  <conditionalFormatting sqref="BR4:BR5">
    <cfRule type="expression" dxfId="29" priority="22" stopIfTrue="1">
      <formula>$A$1="N"</formula>
    </cfRule>
  </conditionalFormatting>
  <conditionalFormatting sqref="BR34">
    <cfRule type="expression" dxfId="28" priority="21" stopIfTrue="1">
      <formula>$A$1="N"</formula>
    </cfRule>
  </conditionalFormatting>
  <conditionalFormatting sqref="BZ6:BZ33 BZ35:BZ36">
    <cfRule type="expression" dxfId="27" priority="20" stopIfTrue="1">
      <formula>$A$1="N"</formula>
    </cfRule>
  </conditionalFormatting>
  <conditionalFormatting sqref="BZ4:BZ5">
    <cfRule type="expression" dxfId="26" priority="19" stopIfTrue="1">
      <formula>$A$1="N"</formula>
    </cfRule>
  </conditionalFormatting>
  <conditionalFormatting sqref="BZ34">
    <cfRule type="expression" dxfId="25" priority="18" stopIfTrue="1">
      <formula>$A$1="N"</formula>
    </cfRule>
  </conditionalFormatting>
  <conditionalFormatting sqref="BZ37">
    <cfRule type="expression" dxfId="24" priority="17" stopIfTrue="1">
      <formula>$A$1="N"</formula>
    </cfRule>
  </conditionalFormatting>
  <conditionalFormatting sqref="CH6:CH37">
    <cfRule type="expression" dxfId="23" priority="16" stopIfTrue="1">
      <formula>$A$1="N"</formula>
    </cfRule>
  </conditionalFormatting>
  <conditionalFormatting sqref="CH4:CH5">
    <cfRule type="expression" dxfId="22" priority="15" stopIfTrue="1">
      <formula>$A$1="N"</formula>
    </cfRule>
  </conditionalFormatting>
  <conditionalFormatting sqref="CP6:CP37">
    <cfRule type="expression" dxfId="21" priority="14" stopIfTrue="1">
      <formula>$A$1="N"</formula>
    </cfRule>
  </conditionalFormatting>
  <conditionalFormatting sqref="CP4:CP5">
    <cfRule type="expression" dxfId="20" priority="13" stopIfTrue="1">
      <formula>$A$1="N"</formula>
    </cfRule>
  </conditionalFormatting>
  <conditionalFormatting sqref="DF6:DF30 DF32:DF38">
    <cfRule type="expression" dxfId="19" priority="12" stopIfTrue="1">
      <formula>$A$1="N"</formula>
    </cfRule>
  </conditionalFormatting>
  <conditionalFormatting sqref="DF4:DF5">
    <cfRule type="expression" dxfId="18" priority="11" stopIfTrue="1">
      <formula>$A$1="N"</formula>
    </cfRule>
  </conditionalFormatting>
  <conditionalFormatting sqref="DF31">
    <cfRule type="expression" dxfId="17" priority="10" stopIfTrue="1">
      <formula>$A$1="N"</formula>
    </cfRule>
  </conditionalFormatting>
  <conditionalFormatting sqref="DN6:DN22 DN24:DN33 DN38 DN35:DN36">
    <cfRule type="expression" dxfId="16" priority="9" stopIfTrue="1">
      <formula>$A$1="N"</formula>
    </cfRule>
  </conditionalFormatting>
  <conditionalFormatting sqref="DN4:DN5">
    <cfRule type="expression" dxfId="15" priority="8" stopIfTrue="1">
      <formula>$A$1="N"</formula>
    </cfRule>
  </conditionalFormatting>
  <conditionalFormatting sqref="DN23">
    <cfRule type="expression" dxfId="14" priority="7" stopIfTrue="1">
      <formula>$A$1="N"</formula>
    </cfRule>
  </conditionalFormatting>
  <conditionalFormatting sqref="DN37">
    <cfRule type="expression" dxfId="13" priority="6" stopIfTrue="1">
      <formula>$A$1="N"</formula>
    </cfRule>
  </conditionalFormatting>
  <conditionalFormatting sqref="DN34">
    <cfRule type="expression" dxfId="12" priority="5" stopIfTrue="1">
      <formula>$A$1="N"</formula>
    </cfRule>
  </conditionalFormatting>
  <conditionalFormatting sqref="ET6:ET37">
    <cfRule type="expression" dxfId="11" priority="4" stopIfTrue="1">
      <formula>$A$1="N"</formula>
    </cfRule>
  </conditionalFormatting>
  <conditionalFormatting sqref="ET4">
    <cfRule type="expression" dxfId="10" priority="3" stopIfTrue="1">
      <formula>$A$1="N"</formula>
    </cfRule>
  </conditionalFormatting>
  <conditionalFormatting sqref="FB6:FB38">
    <cfRule type="expression" dxfId="9" priority="2" stopIfTrue="1">
      <formula>$A$1="N"</formula>
    </cfRule>
  </conditionalFormatting>
  <conditionalFormatting sqref="FB4:FB5">
    <cfRule type="expression" dxfId="8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/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199" t="s">
        <v>49</v>
      </c>
      <c r="C1" s="199"/>
      <c r="D1" s="199"/>
      <c r="E1" s="199"/>
      <c r="F1" s="199" t="s">
        <v>50</v>
      </c>
      <c r="G1" s="199"/>
      <c r="H1" s="199"/>
      <c r="I1" s="199"/>
      <c r="J1" s="194" t="s">
        <v>49</v>
      </c>
      <c r="K1" s="195"/>
      <c r="L1" s="194" t="s">
        <v>50</v>
      </c>
      <c r="M1" s="195"/>
    </row>
    <row r="2" spans="1:13" ht="18.75" customHeight="1" x14ac:dyDescent="0.35">
      <c r="A2" s="196" t="s">
        <v>0</v>
      </c>
      <c r="B2" s="198" t="s">
        <v>52</v>
      </c>
      <c r="C2" s="198"/>
      <c r="D2" s="198" t="s">
        <v>39</v>
      </c>
      <c r="E2" s="198"/>
      <c r="F2" s="198" t="s">
        <v>52</v>
      </c>
      <c r="G2" s="198"/>
      <c r="H2" s="198" t="s">
        <v>39</v>
      </c>
      <c r="I2" s="198"/>
      <c r="J2" s="198" t="s">
        <v>55</v>
      </c>
      <c r="K2" s="198" t="s">
        <v>2</v>
      </c>
      <c r="L2" s="198" t="s">
        <v>55</v>
      </c>
      <c r="M2" s="198" t="s">
        <v>2</v>
      </c>
    </row>
    <row r="3" spans="1:13" ht="111" x14ac:dyDescent="0.35">
      <c r="A3" s="197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198"/>
      <c r="K3" s="198"/>
      <c r="L3" s="198"/>
      <c r="M3" s="198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7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workbookViewId="0"/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05" t="s">
        <v>49</v>
      </c>
      <c r="C1" s="205"/>
      <c r="D1" s="205"/>
      <c r="E1" s="205"/>
      <c r="F1" s="205" t="s">
        <v>50</v>
      </c>
      <c r="G1" s="205"/>
      <c r="H1" s="205"/>
      <c r="I1" s="205"/>
      <c r="J1" s="208" t="s">
        <v>94</v>
      </c>
      <c r="K1" s="209"/>
      <c r="L1" s="209"/>
      <c r="M1" s="210"/>
      <c r="N1" s="208" t="s">
        <v>51</v>
      </c>
      <c r="O1" s="209"/>
      <c r="P1" s="209"/>
      <c r="Q1" s="209"/>
      <c r="R1" s="209"/>
      <c r="S1" s="210"/>
      <c r="T1" s="203" t="s">
        <v>49</v>
      </c>
      <c r="U1" s="211"/>
      <c r="V1" s="203" t="s">
        <v>50</v>
      </c>
      <c r="W1" s="211"/>
      <c r="X1" s="206" t="s">
        <v>94</v>
      </c>
      <c r="Y1" s="207"/>
    </row>
    <row r="2" spans="1:25" ht="18.75" customHeight="1" x14ac:dyDescent="0.35">
      <c r="A2" s="213" t="s">
        <v>0</v>
      </c>
      <c r="B2" s="202" t="s">
        <v>52</v>
      </c>
      <c r="C2" s="202"/>
      <c r="D2" s="202" t="s">
        <v>39</v>
      </c>
      <c r="E2" s="202"/>
      <c r="F2" s="202" t="s">
        <v>52</v>
      </c>
      <c r="G2" s="202"/>
      <c r="H2" s="202" t="s">
        <v>39</v>
      </c>
      <c r="I2" s="202"/>
      <c r="J2" s="203" t="s">
        <v>95</v>
      </c>
      <c r="K2" s="204"/>
      <c r="L2" s="203" t="s">
        <v>53</v>
      </c>
      <c r="M2" s="204"/>
      <c r="N2" s="200" t="s">
        <v>37</v>
      </c>
      <c r="O2" s="200" t="s">
        <v>38</v>
      </c>
      <c r="P2" s="200" t="s">
        <v>39</v>
      </c>
      <c r="Q2" s="200" t="s">
        <v>54</v>
      </c>
      <c r="R2" s="200" t="s">
        <v>53</v>
      </c>
      <c r="S2" s="200" t="s">
        <v>40</v>
      </c>
      <c r="T2" s="202" t="s">
        <v>55</v>
      </c>
      <c r="U2" s="202" t="s">
        <v>2</v>
      </c>
      <c r="V2" s="202" t="s">
        <v>55</v>
      </c>
      <c r="W2" s="202" t="s">
        <v>2</v>
      </c>
      <c r="X2" s="200" t="s">
        <v>96</v>
      </c>
      <c r="Y2" s="200" t="s">
        <v>97</v>
      </c>
    </row>
    <row r="3" spans="1:25" ht="111" x14ac:dyDescent="0.35">
      <c r="A3" s="214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01"/>
      <c r="O3" s="201"/>
      <c r="P3" s="201"/>
      <c r="Q3" s="201"/>
      <c r="R3" s="201"/>
      <c r="S3" s="201"/>
      <c r="T3" s="202"/>
      <c r="U3" s="202"/>
      <c r="V3" s="202"/>
      <c r="W3" s="202"/>
      <c r="X3" s="212"/>
      <c r="Y3" s="212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A2:A3"/>
    <mergeCell ref="B2:C2"/>
    <mergeCell ref="F2:G2"/>
    <mergeCell ref="D2:E2"/>
    <mergeCell ref="H2:I2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S2:S3"/>
    <mergeCell ref="R2:R3"/>
    <mergeCell ref="Q2:Q3"/>
    <mergeCell ref="P2:P3"/>
    <mergeCell ref="O2:O3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workbookViewId="0"/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6" hidden="1" customWidth="1"/>
    <col min="7" max="10" width="9.08984375" hidden="1" customWidth="1"/>
    <col min="11" max="12" width="0" hidden="1" customWidth="1"/>
    <col min="19" max="19" width="9.08984375" style="116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34">
        <v>43831</v>
      </c>
      <c r="N1" s="134">
        <v>43862</v>
      </c>
      <c r="O1" s="134">
        <v>43891</v>
      </c>
      <c r="P1" s="134">
        <v>43922</v>
      </c>
      <c r="Q1" s="134">
        <v>43952</v>
      </c>
      <c r="R1" s="134">
        <v>43983</v>
      </c>
      <c r="S1" s="134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7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35">
        <v>830</v>
      </c>
      <c r="N2" s="135">
        <v>726</v>
      </c>
      <c r="O2" s="135">
        <v>664</v>
      </c>
      <c r="P2" s="135">
        <v>395</v>
      </c>
      <c r="Q2" s="135">
        <v>161</v>
      </c>
      <c r="R2" s="135">
        <v>571</v>
      </c>
      <c r="S2" s="139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7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35">
        <v>779</v>
      </c>
      <c r="N3" s="135">
        <v>699</v>
      </c>
      <c r="O3" s="135">
        <v>674</v>
      </c>
      <c r="P3" s="135">
        <v>589</v>
      </c>
      <c r="Q3" s="135">
        <v>232</v>
      </c>
      <c r="R3" s="135">
        <v>577</v>
      </c>
      <c r="S3" s="139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7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35">
        <v>1021</v>
      </c>
      <c r="N4" s="135">
        <v>1012</v>
      </c>
      <c r="O4" s="135">
        <v>856</v>
      </c>
      <c r="P4" s="135">
        <v>471</v>
      </c>
      <c r="Q4" s="135">
        <v>167</v>
      </c>
      <c r="R4" s="135">
        <v>621</v>
      </c>
      <c r="S4" s="139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7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35">
        <v>227</v>
      </c>
      <c r="N5" s="135">
        <v>221</v>
      </c>
      <c r="O5" s="135">
        <v>205</v>
      </c>
      <c r="P5" s="135">
        <v>132</v>
      </c>
      <c r="Q5" s="135">
        <v>74</v>
      </c>
      <c r="R5" s="135">
        <v>179</v>
      </c>
      <c r="S5" s="139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7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35">
        <v>595</v>
      </c>
      <c r="N6" s="135">
        <v>554</v>
      </c>
      <c r="O6" s="135">
        <v>405</v>
      </c>
      <c r="P6" s="135">
        <v>218</v>
      </c>
      <c r="Q6" s="135">
        <v>144</v>
      </c>
      <c r="R6" s="135">
        <v>250</v>
      </c>
      <c r="S6" s="139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7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35">
        <v>682</v>
      </c>
      <c r="N7" s="135">
        <v>638</v>
      </c>
      <c r="O7" s="135">
        <v>531</v>
      </c>
      <c r="P7" s="135">
        <v>198</v>
      </c>
      <c r="Q7" s="135">
        <v>141</v>
      </c>
      <c r="R7" s="135">
        <v>462</v>
      </c>
      <c r="S7" s="140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7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35">
        <v>673</v>
      </c>
      <c r="N8" s="135">
        <v>613</v>
      </c>
      <c r="O8" s="135">
        <v>588</v>
      </c>
      <c r="P8" s="135">
        <v>383</v>
      </c>
      <c r="Q8" s="135">
        <v>200</v>
      </c>
      <c r="R8" s="135">
        <v>349</v>
      </c>
      <c r="S8" s="139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7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35">
        <v>782</v>
      </c>
      <c r="N9" s="135">
        <v>725</v>
      </c>
      <c r="O9" s="135">
        <v>646</v>
      </c>
      <c r="P9" s="135">
        <v>373</v>
      </c>
      <c r="Q9" s="135">
        <v>202</v>
      </c>
      <c r="R9" s="135">
        <v>619</v>
      </c>
      <c r="S9" s="139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7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15</v>
      </c>
      <c r="R10" s="135">
        <v>0</v>
      </c>
      <c r="S10" s="139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7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35">
        <v>851</v>
      </c>
      <c r="N11" s="135">
        <v>748</v>
      </c>
      <c r="O11" s="135">
        <v>695</v>
      </c>
      <c r="P11" s="135">
        <v>448</v>
      </c>
      <c r="Q11" s="135">
        <v>219</v>
      </c>
      <c r="R11" s="135">
        <v>537</v>
      </c>
      <c r="S11" s="139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7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35">
        <v>839</v>
      </c>
      <c r="N12" s="135">
        <v>749</v>
      </c>
      <c r="O12" s="135">
        <v>405</v>
      </c>
      <c r="P12" s="135">
        <v>0</v>
      </c>
      <c r="Q12" s="135">
        <v>41</v>
      </c>
      <c r="R12" s="135">
        <v>0</v>
      </c>
      <c r="S12" s="140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7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35">
        <v>808</v>
      </c>
      <c r="N13" s="135">
        <v>763</v>
      </c>
      <c r="O13" s="135">
        <v>706</v>
      </c>
      <c r="P13" s="135">
        <v>442</v>
      </c>
      <c r="Q13" s="135">
        <v>225</v>
      </c>
      <c r="R13" s="135">
        <v>551</v>
      </c>
      <c r="S13" s="139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7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35">
        <v>519</v>
      </c>
      <c r="N14" s="135">
        <v>490</v>
      </c>
      <c r="O14" s="135">
        <v>352</v>
      </c>
      <c r="P14" s="135">
        <v>179</v>
      </c>
      <c r="Q14" s="135">
        <v>132</v>
      </c>
      <c r="R14" s="135">
        <v>363</v>
      </c>
      <c r="S14" s="139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7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35">
        <v>832</v>
      </c>
      <c r="N15" s="135">
        <v>798</v>
      </c>
      <c r="O15" s="135">
        <v>513</v>
      </c>
      <c r="P15" s="135">
        <v>232</v>
      </c>
      <c r="Q15" s="135">
        <v>155</v>
      </c>
      <c r="R15" s="135">
        <v>536</v>
      </c>
      <c r="S15" s="139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7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35">
        <v>891</v>
      </c>
      <c r="N16" s="135">
        <v>826</v>
      </c>
      <c r="O16" s="135">
        <v>885</v>
      </c>
      <c r="P16" s="135">
        <v>566</v>
      </c>
      <c r="Q16" s="135">
        <v>283</v>
      </c>
      <c r="R16" s="135">
        <v>742</v>
      </c>
      <c r="S16" s="139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7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35">
        <v>529</v>
      </c>
      <c r="N17" s="135">
        <v>481</v>
      </c>
      <c r="O17" s="135">
        <v>359</v>
      </c>
      <c r="P17" s="135">
        <v>237</v>
      </c>
      <c r="Q17" s="135">
        <v>136</v>
      </c>
      <c r="R17" s="135">
        <v>461</v>
      </c>
      <c r="S17" s="139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7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35">
        <v>94</v>
      </c>
      <c r="N18" s="135">
        <v>101</v>
      </c>
      <c r="O18" s="135">
        <v>55</v>
      </c>
      <c r="P18" s="135">
        <v>0</v>
      </c>
      <c r="Q18" s="135">
        <v>16</v>
      </c>
      <c r="R18" s="135">
        <v>0</v>
      </c>
      <c r="S18" s="139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7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35">
        <v>726</v>
      </c>
      <c r="N19" s="135">
        <v>764</v>
      </c>
      <c r="O19" s="135">
        <v>709</v>
      </c>
      <c r="P19" s="135">
        <v>308</v>
      </c>
      <c r="Q19" s="135">
        <v>107</v>
      </c>
      <c r="R19" s="135">
        <v>287</v>
      </c>
      <c r="S19" s="140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7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35">
        <v>325</v>
      </c>
      <c r="N20" s="135">
        <v>330</v>
      </c>
      <c r="O20" s="135">
        <v>381</v>
      </c>
      <c r="P20" s="135">
        <v>367</v>
      </c>
      <c r="Q20" s="135">
        <v>150</v>
      </c>
      <c r="R20" s="135">
        <v>382</v>
      </c>
      <c r="S20" s="139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7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35">
        <v>909</v>
      </c>
      <c r="N21" s="135">
        <v>866</v>
      </c>
      <c r="O21" s="135">
        <v>803</v>
      </c>
      <c r="P21" s="135">
        <v>428</v>
      </c>
      <c r="Q21" s="135">
        <v>214</v>
      </c>
      <c r="R21" s="135">
        <v>608</v>
      </c>
      <c r="S21" s="139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7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35">
        <v>967</v>
      </c>
      <c r="N22" s="135">
        <v>929</v>
      </c>
      <c r="O22" s="135">
        <v>832</v>
      </c>
      <c r="P22" s="135">
        <v>336</v>
      </c>
      <c r="Q22" s="135">
        <v>145</v>
      </c>
      <c r="R22" s="135">
        <v>514</v>
      </c>
      <c r="S22" s="139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7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35">
        <v>855</v>
      </c>
      <c r="N23" s="135">
        <v>779</v>
      </c>
      <c r="O23" s="135">
        <v>746</v>
      </c>
      <c r="P23" s="135">
        <v>406</v>
      </c>
      <c r="Q23" s="135">
        <v>44</v>
      </c>
      <c r="R23" s="135">
        <v>493</v>
      </c>
      <c r="S23" s="139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7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35">
        <v>461</v>
      </c>
      <c r="N24" s="135">
        <v>388</v>
      </c>
      <c r="O24" s="135">
        <v>247</v>
      </c>
      <c r="P24" s="135">
        <v>147</v>
      </c>
      <c r="Q24" s="135">
        <v>113</v>
      </c>
      <c r="R24" s="135">
        <v>274</v>
      </c>
      <c r="S24" s="139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7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35">
        <v>632</v>
      </c>
      <c r="N25" s="135">
        <v>580</v>
      </c>
      <c r="O25" s="135">
        <v>450</v>
      </c>
      <c r="P25" s="135">
        <v>355</v>
      </c>
      <c r="Q25" s="135">
        <v>176</v>
      </c>
      <c r="R25" s="135">
        <v>416</v>
      </c>
      <c r="S25" s="139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7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10</v>
      </c>
      <c r="R26" s="135">
        <v>0</v>
      </c>
      <c r="S26" s="139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7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35">
        <v>729</v>
      </c>
      <c r="N27" s="135">
        <v>671</v>
      </c>
      <c r="O27" s="135">
        <v>522</v>
      </c>
      <c r="P27" s="135">
        <v>314</v>
      </c>
      <c r="Q27" s="135">
        <v>93</v>
      </c>
      <c r="R27" s="135">
        <v>486</v>
      </c>
      <c r="S27" s="139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7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35">
        <v>665</v>
      </c>
      <c r="N28" s="135">
        <v>613</v>
      </c>
      <c r="O28" s="135">
        <v>571</v>
      </c>
      <c r="P28" s="135">
        <v>180</v>
      </c>
      <c r="Q28" s="135">
        <v>121</v>
      </c>
      <c r="R28" s="135">
        <v>368</v>
      </c>
      <c r="S28" s="139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7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35">
        <v>343</v>
      </c>
      <c r="N29" s="135">
        <v>291</v>
      </c>
      <c r="O29" s="135">
        <v>277</v>
      </c>
      <c r="P29" s="135">
        <v>359</v>
      </c>
      <c r="Q29" s="135">
        <v>138</v>
      </c>
      <c r="R29" s="135">
        <v>351</v>
      </c>
      <c r="S29" s="140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7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35">
        <v>374</v>
      </c>
      <c r="N30" s="135">
        <v>411</v>
      </c>
      <c r="O30" s="135">
        <v>350</v>
      </c>
      <c r="P30" s="135">
        <v>362</v>
      </c>
      <c r="Q30" s="135">
        <v>101</v>
      </c>
      <c r="R30" s="135">
        <v>237</v>
      </c>
      <c r="S30" s="141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7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35">
        <v>658</v>
      </c>
      <c r="N31" s="135">
        <v>613</v>
      </c>
      <c r="O31" s="135">
        <v>580</v>
      </c>
      <c r="P31" s="135">
        <v>525</v>
      </c>
      <c r="Q31" s="135">
        <v>165</v>
      </c>
      <c r="R31" s="135">
        <v>409</v>
      </c>
      <c r="S31" s="139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7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35">
        <v>208</v>
      </c>
      <c r="N32" s="135">
        <v>185</v>
      </c>
      <c r="O32" s="135">
        <v>199</v>
      </c>
      <c r="P32" s="135">
        <v>177</v>
      </c>
      <c r="Q32" s="135">
        <v>62</v>
      </c>
      <c r="R32" s="135">
        <v>145</v>
      </c>
      <c r="S32" s="138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7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35">
        <v>35</v>
      </c>
      <c r="N33" s="135">
        <v>44</v>
      </c>
      <c r="O33" s="135">
        <v>42</v>
      </c>
      <c r="P33" s="135">
        <v>10</v>
      </c>
      <c r="Q33" s="135">
        <v>1</v>
      </c>
      <c r="R33" s="135">
        <v>1</v>
      </c>
      <c r="S33" s="139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7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1</v>
      </c>
      <c r="R34" s="135">
        <v>0</v>
      </c>
      <c r="S34" s="139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7">
        <v>54.444444444444443</v>
      </c>
      <c r="G35" s="131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35">
        <v>37</v>
      </c>
      <c r="N35" s="135">
        <v>48</v>
      </c>
      <c r="O35" s="135">
        <v>19</v>
      </c>
      <c r="P35" s="135">
        <v>7</v>
      </c>
      <c r="Q35" s="135">
        <v>1</v>
      </c>
      <c r="R35" s="135">
        <v>1</v>
      </c>
      <c r="S35" s="139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7">
        <v>0</v>
      </c>
      <c r="G36" s="131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35">
        <v>2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9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/>
  </sheetViews>
  <sheetFormatPr defaultRowHeight="14.5" x14ac:dyDescent="0.35"/>
  <cols>
    <col min="1" max="1" width="17.90625" customWidth="1"/>
  </cols>
  <sheetData>
    <row r="1" spans="1:13" ht="18.5" x14ac:dyDescent="0.35">
      <c r="B1" s="199" t="s">
        <v>49</v>
      </c>
      <c r="C1" s="199"/>
      <c r="D1" s="199"/>
      <c r="E1" s="199"/>
      <c r="F1" s="199" t="s">
        <v>50</v>
      </c>
      <c r="G1" s="199"/>
      <c r="H1" s="199"/>
      <c r="I1" s="199"/>
      <c r="J1" s="216" t="s">
        <v>49</v>
      </c>
      <c r="K1" s="195"/>
      <c r="L1" s="216" t="s">
        <v>50</v>
      </c>
      <c r="M1" s="195"/>
    </row>
    <row r="2" spans="1:13" ht="18.5" x14ac:dyDescent="0.35">
      <c r="B2" s="215" t="s">
        <v>52</v>
      </c>
      <c r="C2" s="215"/>
      <c r="D2" s="215" t="s">
        <v>39</v>
      </c>
      <c r="E2" s="215"/>
      <c r="F2" s="215" t="s">
        <v>52</v>
      </c>
      <c r="G2" s="215"/>
      <c r="H2" s="215" t="s">
        <v>39</v>
      </c>
      <c r="I2" s="215"/>
      <c r="J2" s="215" t="s">
        <v>55</v>
      </c>
      <c r="K2" s="215" t="s">
        <v>2</v>
      </c>
      <c r="L2" s="215" t="s">
        <v>55</v>
      </c>
      <c r="M2" s="215" t="s">
        <v>2</v>
      </c>
    </row>
    <row r="3" spans="1:13" s="120" customFormat="1" ht="111" x14ac:dyDescent="0.3">
      <c r="A3" s="119"/>
      <c r="B3" s="121" t="s">
        <v>56</v>
      </c>
      <c r="C3" s="121" t="s">
        <v>57</v>
      </c>
      <c r="D3" s="121" t="s">
        <v>56</v>
      </c>
      <c r="E3" s="121" t="s">
        <v>57</v>
      </c>
      <c r="F3" s="121" t="s">
        <v>56</v>
      </c>
      <c r="G3" s="121" t="s">
        <v>57</v>
      </c>
      <c r="H3" s="121" t="s">
        <v>56</v>
      </c>
      <c r="I3" s="121" t="s">
        <v>57</v>
      </c>
      <c r="J3" s="215"/>
      <c r="K3" s="215"/>
      <c r="L3" s="215"/>
      <c r="M3" s="215"/>
    </row>
    <row r="4" spans="1:13" x14ac:dyDescent="0.35">
      <c r="A4" s="124" t="s">
        <v>103</v>
      </c>
      <c r="B4" s="123">
        <v>5002.5</v>
      </c>
      <c r="C4" s="123">
        <v>4343.5</v>
      </c>
      <c r="D4" s="123">
        <v>2175</v>
      </c>
      <c r="E4" s="123">
        <v>1776.75</v>
      </c>
      <c r="F4" s="123">
        <v>4092</v>
      </c>
      <c r="G4" s="123">
        <v>4167.75</v>
      </c>
      <c r="H4" s="123">
        <v>1488</v>
      </c>
      <c r="I4" s="123">
        <v>1400</v>
      </c>
      <c r="J4" s="122">
        <f>C4/B4</f>
        <v>0.8682658670664668</v>
      </c>
      <c r="K4" s="122">
        <f>E4/D4</f>
        <v>0.81689655172413789</v>
      </c>
      <c r="L4" s="122">
        <f>G4/F4</f>
        <v>1.0185117302052786</v>
      </c>
      <c r="M4" s="122">
        <f>I4/H4</f>
        <v>0.94086021505376349</v>
      </c>
    </row>
    <row r="5" spans="1:13" x14ac:dyDescent="0.35">
      <c r="A5" s="124" t="s">
        <v>104</v>
      </c>
      <c r="B5" s="132">
        <v>4276.5</v>
      </c>
      <c r="C5" s="132">
        <v>4240.5</v>
      </c>
      <c r="D5" s="132">
        <v>2055</v>
      </c>
      <c r="E5" s="132">
        <v>1588.25</v>
      </c>
      <c r="F5" s="132">
        <v>3960</v>
      </c>
      <c r="G5" s="132">
        <v>4239.75</v>
      </c>
      <c r="H5" s="132">
        <v>1440</v>
      </c>
      <c r="I5" s="132">
        <v>1193.5</v>
      </c>
      <c r="J5" s="122">
        <f>C5/B5</f>
        <v>0.99158190108733779</v>
      </c>
      <c r="K5" s="122">
        <f>E5/D5</f>
        <v>0.7728710462287105</v>
      </c>
      <c r="L5" s="122">
        <f>G5/F5</f>
        <v>1.0706439393939393</v>
      </c>
      <c r="M5" s="122">
        <f>I5/H5</f>
        <v>0.82881944444444444</v>
      </c>
    </row>
    <row r="6" spans="1:13" x14ac:dyDescent="0.35">
      <c r="A6" s="124" t="s">
        <v>105</v>
      </c>
      <c r="B6" s="133"/>
      <c r="C6" s="133"/>
      <c r="D6" s="133"/>
      <c r="E6" s="133"/>
      <c r="F6" s="133">
        <v>4092</v>
      </c>
      <c r="G6" s="133"/>
      <c r="H6" s="133">
        <v>1488</v>
      </c>
      <c r="I6" s="133"/>
      <c r="J6" s="122" t="e">
        <f>C6/B6</f>
        <v>#DIV/0!</v>
      </c>
      <c r="K6" s="122" t="e">
        <f>E6/D6</f>
        <v>#DIV/0!</v>
      </c>
      <c r="L6" s="122">
        <f>G6/F6</f>
        <v>0</v>
      </c>
      <c r="M6" s="122">
        <f>I6/H6</f>
        <v>0</v>
      </c>
    </row>
  </sheetData>
  <mergeCells count="12">
    <mergeCell ref="J1:K1"/>
    <mergeCell ref="L1:M1"/>
    <mergeCell ref="J2:J3"/>
    <mergeCell ref="K2:K3"/>
    <mergeCell ref="L2:L3"/>
    <mergeCell ref="M2:M3"/>
    <mergeCell ref="B1:E1"/>
    <mergeCell ref="F1:I1"/>
    <mergeCell ref="B2:C2"/>
    <mergeCell ref="D2:E2"/>
    <mergeCell ref="F2:G2"/>
    <mergeCell ref="H2:I2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/>
  </sheetViews>
  <sheetFormatPr defaultRowHeight="14.5" x14ac:dyDescent="0.35"/>
  <cols>
    <col min="2" max="2" width="13.54296875" customWidth="1"/>
  </cols>
  <sheetData>
    <row r="2" spans="2:3" x14ac:dyDescent="0.35">
      <c r="B2" t="s">
        <v>98</v>
      </c>
      <c r="C2" s="118">
        <v>0.75</v>
      </c>
    </row>
    <row r="3" spans="2:3" x14ac:dyDescent="0.35">
      <c r="B3" t="s">
        <v>99</v>
      </c>
      <c r="C3" s="118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30"/>
  <sheetViews>
    <sheetView tabSelected="1" topLeftCell="Y1" zoomScale="60" zoomScaleNormal="60" workbookViewId="0">
      <pane ySplit="3" topLeftCell="A4" activePane="bottomLeft" state="frozen"/>
      <selection pane="bottomLeft" activeCell="AQ2" sqref="AQ2:AT3"/>
    </sheetView>
  </sheetViews>
  <sheetFormatPr defaultRowHeight="14.5" x14ac:dyDescent="0.35"/>
  <cols>
    <col min="1" max="1" width="36.54296875" style="89" customWidth="1"/>
    <col min="2" max="2" width="26.54296875" customWidth="1"/>
    <col min="3" max="3" width="9.08984375" customWidth="1"/>
    <col min="4" max="23" width="11.26953125" customWidth="1"/>
    <col min="24" max="24" width="15.1796875" customWidth="1"/>
    <col min="25" max="25" width="12.81640625" customWidth="1"/>
    <col min="26" max="26" width="11.26953125" customWidth="1"/>
    <col min="27" max="28" width="12.81640625" customWidth="1"/>
    <col min="29" max="30" width="15.6328125" customWidth="1"/>
    <col min="31" max="31" width="9.08984375" customWidth="1"/>
    <col min="32" max="39" width="12.81640625" customWidth="1"/>
    <col min="40" max="41" width="15.6328125" customWidth="1"/>
    <col min="42" max="42" width="9.08984375" customWidth="1"/>
    <col min="43" max="46" width="11.26953125" customWidth="1"/>
  </cols>
  <sheetData>
    <row r="1" spans="1:46" ht="18.5" x14ac:dyDescent="0.35">
      <c r="D1" s="227" t="s">
        <v>49</v>
      </c>
      <c r="E1" s="232"/>
      <c r="F1" s="232"/>
      <c r="G1" s="232"/>
      <c r="H1" s="232"/>
      <c r="I1" s="232"/>
      <c r="J1" s="232"/>
      <c r="K1" s="233"/>
      <c r="L1" s="227" t="s">
        <v>50</v>
      </c>
      <c r="M1" s="232"/>
      <c r="N1" s="232"/>
      <c r="O1" s="232"/>
      <c r="P1" s="232"/>
      <c r="Q1" s="232"/>
      <c r="R1" s="232"/>
      <c r="S1" s="233"/>
      <c r="T1" s="227" t="s">
        <v>94</v>
      </c>
      <c r="U1" s="228"/>
      <c r="V1" s="228"/>
      <c r="W1" s="224"/>
      <c r="X1" s="229" t="s">
        <v>51</v>
      </c>
      <c r="Y1" s="229"/>
      <c r="Z1" s="229"/>
      <c r="AA1" s="229"/>
      <c r="AB1" s="229"/>
      <c r="AC1" s="229"/>
      <c r="AD1" s="229"/>
      <c r="AE1" s="229"/>
      <c r="AF1" s="217" t="s">
        <v>49</v>
      </c>
      <c r="AG1" s="218"/>
      <c r="AH1" s="218"/>
      <c r="AI1" s="219"/>
      <c r="AJ1" s="217" t="s">
        <v>50</v>
      </c>
      <c r="AK1" s="218"/>
      <c r="AL1" s="218"/>
      <c r="AM1" s="219"/>
      <c r="AN1" s="223" t="s">
        <v>94</v>
      </c>
      <c r="AO1" s="224"/>
      <c r="AQ1" s="203" t="s">
        <v>49</v>
      </c>
      <c r="AR1" s="211"/>
      <c r="AS1" s="203" t="s">
        <v>50</v>
      </c>
      <c r="AT1" s="211"/>
    </row>
    <row r="2" spans="1:46" ht="67.5" customHeight="1" x14ac:dyDescent="0.35">
      <c r="A2" s="230" t="s">
        <v>0</v>
      </c>
      <c r="D2" s="225" t="s">
        <v>52</v>
      </c>
      <c r="E2" s="225"/>
      <c r="F2" s="225" t="s">
        <v>39</v>
      </c>
      <c r="G2" s="225"/>
      <c r="H2" s="217" t="s">
        <v>101</v>
      </c>
      <c r="I2" s="219"/>
      <c r="J2" s="217" t="s">
        <v>102</v>
      </c>
      <c r="K2" s="219"/>
      <c r="L2" s="225" t="s">
        <v>52</v>
      </c>
      <c r="M2" s="225"/>
      <c r="N2" s="225" t="s">
        <v>39</v>
      </c>
      <c r="O2" s="225"/>
      <c r="P2" s="217" t="s">
        <v>101</v>
      </c>
      <c r="Q2" s="219"/>
      <c r="R2" s="217" t="s">
        <v>102</v>
      </c>
      <c r="S2" s="219"/>
      <c r="T2" s="217" t="s">
        <v>95</v>
      </c>
      <c r="U2" s="224"/>
      <c r="V2" s="217" t="s">
        <v>53</v>
      </c>
      <c r="W2" s="224"/>
      <c r="X2" s="225" t="s">
        <v>37</v>
      </c>
      <c r="Y2" s="220" t="s">
        <v>38</v>
      </c>
      <c r="Z2" s="220" t="s">
        <v>39</v>
      </c>
      <c r="AA2" s="220" t="s">
        <v>101</v>
      </c>
      <c r="AB2" s="220" t="s">
        <v>102</v>
      </c>
      <c r="AC2" s="220" t="s">
        <v>54</v>
      </c>
      <c r="AD2" s="220" t="s">
        <v>53</v>
      </c>
      <c r="AE2" s="220" t="s">
        <v>40</v>
      </c>
      <c r="AF2" s="225" t="s">
        <v>55</v>
      </c>
      <c r="AG2" s="225" t="s">
        <v>2</v>
      </c>
      <c r="AH2" s="220" t="s">
        <v>101</v>
      </c>
      <c r="AI2" s="220" t="s">
        <v>102</v>
      </c>
      <c r="AJ2" s="225" t="s">
        <v>55</v>
      </c>
      <c r="AK2" s="225" t="s">
        <v>2</v>
      </c>
      <c r="AL2" s="220" t="s">
        <v>101</v>
      </c>
      <c r="AM2" s="220" t="s">
        <v>102</v>
      </c>
      <c r="AN2" s="220" t="s">
        <v>96</v>
      </c>
      <c r="AO2" s="220" t="s">
        <v>97</v>
      </c>
      <c r="AQ2" s="202" t="s">
        <v>55</v>
      </c>
      <c r="AR2" s="202" t="s">
        <v>2</v>
      </c>
      <c r="AS2" s="202" t="s">
        <v>55</v>
      </c>
      <c r="AT2" s="202" t="s">
        <v>2</v>
      </c>
    </row>
    <row r="3" spans="1:46" ht="111" x14ac:dyDescent="0.35">
      <c r="A3" s="231"/>
      <c r="B3" s="126" t="s">
        <v>100</v>
      </c>
      <c r="D3" s="125" t="s">
        <v>56</v>
      </c>
      <c r="E3" s="125" t="s">
        <v>57</v>
      </c>
      <c r="F3" s="125" t="s">
        <v>56</v>
      </c>
      <c r="G3" s="125" t="s">
        <v>57</v>
      </c>
      <c r="H3" s="125" t="s">
        <v>56</v>
      </c>
      <c r="I3" s="125" t="s">
        <v>57</v>
      </c>
      <c r="J3" s="125" t="s">
        <v>56</v>
      </c>
      <c r="K3" s="125" t="s">
        <v>57</v>
      </c>
      <c r="L3" s="125" t="s">
        <v>56</v>
      </c>
      <c r="M3" s="125" t="s">
        <v>57</v>
      </c>
      <c r="N3" s="125" t="s">
        <v>56</v>
      </c>
      <c r="O3" s="125" t="s">
        <v>57</v>
      </c>
      <c r="P3" s="125" t="s">
        <v>56</v>
      </c>
      <c r="Q3" s="125" t="s">
        <v>57</v>
      </c>
      <c r="R3" s="125" t="s">
        <v>56</v>
      </c>
      <c r="S3" s="125" t="s">
        <v>57</v>
      </c>
      <c r="T3" s="125" t="s">
        <v>56</v>
      </c>
      <c r="U3" s="125" t="s">
        <v>57</v>
      </c>
      <c r="V3" s="125" t="s">
        <v>56</v>
      </c>
      <c r="W3" s="125" t="s">
        <v>57</v>
      </c>
      <c r="X3" s="225"/>
      <c r="Y3" s="222"/>
      <c r="Z3" s="222"/>
      <c r="AA3" s="222"/>
      <c r="AB3" s="222"/>
      <c r="AC3" s="221"/>
      <c r="AD3" s="222"/>
      <c r="AE3" s="222"/>
      <c r="AF3" s="225"/>
      <c r="AG3" s="225"/>
      <c r="AH3" s="222"/>
      <c r="AI3" s="222"/>
      <c r="AJ3" s="225"/>
      <c r="AK3" s="225"/>
      <c r="AL3" s="222"/>
      <c r="AM3" s="222"/>
      <c r="AN3" s="226"/>
      <c r="AO3" s="226"/>
      <c r="AQ3" s="202"/>
      <c r="AR3" s="202"/>
      <c r="AS3" s="202"/>
      <c r="AT3" s="202"/>
    </row>
    <row r="4" spans="1:46" ht="25.5" customHeight="1" x14ac:dyDescent="0.35">
      <c r="A4" s="142" t="s">
        <v>3</v>
      </c>
      <c r="B4" s="143" t="s">
        <v>117</v>
      </c>
      <c r="C4" s="146"/>
      <c r="D4" s="90">
        <v>2041</v>
      </c>
      <c r="E4" s="90">
        <v>1532.3333333333333</v>
      </c>
      <c r="F4" s="90">
        <v>1516.833333333333</v>
      </c>
      <c r="G4" s="90">
        <v>1450.3333333333333</v>
      </c>
      <c r="H4" s="90">
        <v>0</v>
      </c>
      <c r="I4" s="90">
        <v>0</v>
      </c>
      <c r="J4" s="90">
        <v>316</v>
      </c>
      <c r="K4" s="90">
        <v>0</v>
      </c>
      <c r="L4" s="90">
        <v>1488</v>
      </c>
      <c r="M4" s="90">
        <v>1192</v>
      </c>
      <c r="N4" s="90">
        <v>1488</v>
      </c>
      <c r="O4" s="90">
        <v>1260</v>
      </c>
      <c r="P4" s="90">
        <v>0</v>
      </c>
      <c r="Q4" s="90">
        <v>0</v>
      </c>
      <c r="R4" s="90">
        <v>17</v>
      </c>
      <c r="S4" s="90">
        <v>36</v>
      </c>
      <c r="T4" s="90">
        <v>0</v>
      </c>
      <c r="U4" s="90">
        <v>0</v>
      </c>
      <c r="V4" s="90">
        <v>0</v>
      </c>
      <c r="W4" s="90">
        <v>0</v>
      </c>
      <c r="X4" s="90">
        <v>766</v>
      </c>
      <c r="Y4" s="127">
        <f>SUM(E4+M4)/X4</f>
        <v>3.5565709312445599</v>
      </c>
      <c r="Z4" s="127">
        <f>SUM(G4+O4)/X4</f>
        <v>3.5382941688424712</v>
      </c>
      <c r="AA4" s="127">
        <f>SUM(I4+Q4)/X4</f>
        <v>0</v>
      </c>
      <c r="AB4" s="127">
        <f>SUM(K4+S4)/X4</f>
        <v>4.6997389033942558E-2</v>
      </c>
      <c r="AC4" s="115">
        <f>SUM(U4)/X4</f>
        <v>0</v>
      </c>
      <c r="AD4" s="90">
        <f>SUM(W4)/X4</f>
        <v>0</v>
      </c>
      <c r="AE4" s="137">
        <f>SUM(Y4:AD4)</f>
        <v>7.1418624891209728</v>
      </c>
      <c r="AF4" s="128">
        <f>(E4)/D4</f>
        <v>0.75077576351461695</v>
      </c>
      <c r="AG4" s="128">
        <f>IFERROR(G4/F4,0)</f>
        <v>0.9561586638830899</v>
      </c>
      <c r="AH4" s="128">
        <f>IFERROR(I4/H4,0)</f>
        <v>0</v>
      </c>
      <c r="AI4" s="128">
        <f>IFERROR(K4/J4,0)</f>
        <v>0</v>
      </c>
      <c r="AJ4" s="128">
        <f>IFERROR(M4/L4,0)</f>
        <v>0.80107526881720426</v>
      </c>
      <c r="AK4" s="128">
        <f>IFERROR(O4/N4,0)</f>
        <v>0.84677419354838712</v>
      </c>
      <c r="AL4" s="128">
        <f>IFERROR(P4/Q4,0)</f>
        <v>0</v>
      </c>
      <c r="AM4" s="128">
        <f>IFERROR(S4/R4,0)</f>
        <v>2.1176470588235294</v>
      </c>
      <c r="AN4" s="128">
        <f>IFERROR(U4/T4,0)</f>
        <v>0</v>
      </c>
      <c r="AO4" s="128">
        <f>IFERROR(W4/V4,0)</f>
        <v>0</v>
      </c>
      <c r="AQ4" s="130">
        <f>SUM(E4+I4)/(D4+H4)</f>
        <v>0.75077576351461695</v>
      </c>
      <c r="AR4" s="130">
        <f>SUM(G4+K4)/(F4+J4)</f>
        <v>0.79130672001454949</v>
      </c>
      <c r="AS4" s="130">
        <f>SUM(M4+Q4)/(L4+P4)</f>
        <v>0.80107526881720426</v>
      </c>
      <c r="AT4" s="130">
        <f>SUM(O4+S4)/(N4+R4)</f>
        <v>0.86112956810631225</v>
      </c>
    </row>
    <row r="5" spans="1:46" ht="25.5" customHeight="1" x14ac:dyDescent="0.35">
      <c r="A5" s="142" t="s">
        <v>4</v>
      </c>
      <c r="B5" s="143" t="s">
        <v>106</v>
      </c>
      <c r="C5" s="146"/>
      <c r="D5" s="144">
        <v>1612</v>
      </c>
      <c r="E5" s="144">
        <v>1407</v>
      </c>
      <c r="F5" s="144">
        <v>1905.5</v>
      </c>
      <c r="G5" s="144">
        <v>1647.5</v>
      </c>
      <c r="H5" s="144">
        <v>631</v>
      </c>
      <c r="I5" s="144">
        <v>389</v>
      </c>
      <c r="J5" s="144">
        <v>158</v>
      </c>
      <c r="K5" s="144">
        <v>78.75</v>
      </c>
      <c r="L5" s="91">
        <v>1488</v>
      </c>
      <c r="M5" s="91">
        <v>1317.5</v>
      </c>
      <c r="N5" s="92">
        <v>1488</v>
      </c>
      <c r="O5" s="91">
        <v>1392</v>
      </c>
      <c r="P5" s="91">
        <v>33</v>
      </c>
      <c r="Q5" s="92">
        <v>24</v>
      </c>
      <c r="R5" s="92">
        <v>8</v>
      </c>
      <c r="S5" s="92">
        <v>0</v>
      </c>
      <c r="T5" s="92">
        <v>0</v>
      </c>
      <c r="U5" s="92">
        <v>0</v>
      </c>
      <c r="V5" s="92">
        <v>0</v>
      </c>
      <c r="W5" s="92">
        <v>0</v>
      </c>
      <c r="X5" s="92">
        <v>755</v>
      </c>
      <c r="Y5" s="127">
        <f t="shared" ref="Y5:Y20" si="0">SUM(E5+M5)/X5</f>
        <v>3.608609271523179</v>
      </c>
      <c r="Z5" s="127">
        <f t="shared" ref="Z5:Z20" si="1">SUM(G5+O5)/X5</f>
        <v>4.0258278145695368</v>
      </c>
      <c r="AA5" s="127">
        <f t="shared" ref="AA5:AA20" si="2">SUM(I5+Q5)/X5</f>
        <v>0.54701986754966891</v>
      </c>
      <c r="AB5" s="127">
        <f t="shared" ref="AB5:AB20" si="3">SUM(K5+S5)/X5</f>
        <v>0.10430463576158941</v>
      </c>
      <c r="AC5" s="127">
        <f t="shared" ref="AC5:AC20" si="4">SUM(U5)/X5</f>
        <v>0</v>
      </c>
      <c r="AD5" s="129">
        <f t="shared" ref="AD5:AD20" si="5">SUM(W5)/X5</f>
        <v>0</v>
      </c>
      <c r="AE5" s="136">
        <f t="shared" ref="AE5:AE20" si="6">SUM(Y5:AD5)</f>
        <v>8.2857615894039736</v>
      </c>
      <c r="AF5" s="128">
        <f t="shared" ref="AF5:AF30" si="7">(E5)/D5</f>
        <v>0.87282878411910669</v>
      </c>
      <c r="AG5" s="128">
        <f t="shared" ref="AG5:AG30" si="8">IFERROR(G5/F5,0)</f>
        <v>0.86460246654421413</v>
      </c>
      <c r="AH5" s="128">
        <f t="shared" ref="AH5:AH30" si="9">IFERROR(I5/H5,0)</f>
        <v>0.61648177496038037</v>
      </c>
      <c r="AI5" s="128">
        <f t="shared" ref="AI5:AI30" si="10">IFERROR(K5/J5,0)</f>
        <v>0.49841772151898733</v>
      </c>
      <c r="AJ5" s="128">
        <f t="shared" ref="AJ5:AJ30" si="11">IFERROR(M5/L5,0)</f>
        <v>0.88541666666666663</v>
      </c>
      <c r="AK5" s="128">
        <f t="shared" ref="AK5:AK30" si="12">IFERROR(O5/N5,0)</f>
        <v>0.93548387096774188</v>
      </c>
      <c r="AL5" s="128">
        <f t="shared" ref="AL5:AL30" si="13">IFERROR(P5/Q5,0)</f>
        <v>1.375</v>
      </c>
      <c r="AM5" s="128">
        <f t="shared" ref="AM5:AM30" si="14">IFERROR(S5/R5,0)</f>
        <v>0</v>
      </c>
      <c r="AN5" s="128">
        <f t="shared" ref="AN5:AN30" si="15">IFERROR(U5/T5,0)</f>
        <v>0</v>
      </c>
      <c r="AO5" s="128">
        <f t="shared" ref="AO5:AO30" si="16">IFERROR(W5/V5,0)</f>
        <v>0</v>
      </c>
      <c r="AQ5" s="130">
        <f t="shared" ref="AQ5:AQ28" si="17">SUM(E5+I5)/(D5+H5)</f>
        <v>0.80071333036112347</v>
      </c>
      <c r="AR5" s="130">
        <f t="shared" ref="AR5:AR28" si="18">SUM(G5+K5)/(F5+J5)</f>
        <v>0.83656409013811484</v>
      </c>
      <c r="AS5" s="130">
        <f t="shared" ref="AS5:AS28" si="19">SUM(M5+Q5)/(L5+P5)</f>
        <v>0.8819855358316897</v>
      </c>
      <c r="AT5" s="130">
        <f t="shared" ref="AT5:AT28" si="20">SUM(O5+S5)/(N5+R5)</f>
        <v>0.93048128342245995</v>
      </c>
    </row>
    <row r="6" spans="1:46" ht="25.5" customHeight="1" x14ac:dyDescent="0.35">
      <c r="A6" s="142" t="s">
        <v>5</v>
      </c>
      <c r="B6" s="143" t="s">
        <v>107</v>
      </c>
      <c r="C6" s="146"/>
      <c r="D6" s="90">
        <v>2155</v>
      </c>
      <c r="E6" s="91">
        <v>1713.1666666666665</v>
      </c>
      <c r="F6" s="91">
        <v>1537.5</v>
      </c>
      <c r="G6" s="91">
        <v>1413.75</v>
      </c>
      <c r="H6" s="91">
        <v>158</v>
      </c>
      <c r="I6" s="91">
        <v>151.5</v>
      </c>
      <c r="J6" s="91">
        <v>158</v>
      </c>
      <c r="K6" s="91">
        <v>92.5</v>
      </c>
      <c r="L6" s="91">
        <v>1116</v>
      </c>
      <c r="M6" s="91">
        <v>1115.5</v>
      </c>
      <c r="N6" s="92">
        <v>1488</v>
      </c>
      <c r="O6" s="91">
        <v>1428</v>
      </c>
      <c r="P6" s="91">
        <v>8</v>
      </c>
      <c r="Q6" s="92">
        <v>0</v>
      </c>
      <c r="R6" s="92">
        <v>8</v>
      </c>
      <c r="S6" s="92">
        <v>0</v>
      </c>
      <c r="T6" s="145">
        <v>0</v>
      </c>
      <c r="U6" s="145">
        <v>0</v>
      </c>
      <c r="V6" s="92">
        <v>0</v>
      </c>
      <c r="W6" s="92">
        <v>0</v>
      </c>
      <c r="X6" s="92">
        <v>990</v>
      </c>
      <c r="Y6" s="127">
        <f t="shared" si="0"/>
        <v>2.8572390572390569</v>
      </c>
      <c r="Z6" s="127">
        <f t="shared" si="1"/>
        <v>2.8704545454545456</v>
      </c>
      <c r="AA6" s="127">
        <f t="shared" si="2"/>
        <v>0.15303030303030302</v>
      </c>
      <c r="AB6" s="127">
        <f t="shared" si="3"/>
        <v>9.3434343434343439E-2</v>
      </c>
      <c r="AC6" s="127">
        <f t="shared" si="4"/>
        <v>0</v>
      </c>
      <c r="AD6" s="129">
        <f t="shared" si="5"/>
        <v>0</v>
      </c>
      <c r="AE6" s="136">
        <f t="shared" si="6"/>
        <v>5.9741582491582488</v>
      </c>
      <c r="AF6" s="128">
        <f t="shared" si="7"/>
        <v>0.79497293116782664</v>
      </c>
      <c r="AG6" s="128">
        <f t="shared" si="8"/>
        <v>0.91951219512195126</v>
      </c>
      <c r="AH6" s="128">
        <f t="shared" si="9"/>
        <v>0.95886075949367089</v>
      </c>
      <c r="AI6" s="128">
        <f t="shared" si="10"/>
        <v>0.58544303797468356</v>
      </c>
      <c r="AJ6" s="128">
        <f t="shared" si="11"/>
        <v>0.99955197132616491</v>
      </c>
      <c r="AK6" s="128">
        <f t="shared" si="12"/>
        <v>0.95967741935483875</v>
      </c>
      <c r="AL6" s="128">
        <f t="shared" si="13"/>
        <v>0</v>
      </c>
      <c r="AM6" s="128">
        <f t="shared" si="14"/>
        <v>0</v>
      </c>
      <c r="AN6" s="128">
        <f t="shared" si="15"/>
        <v>0</v>
      </c>
      <c r="AO6" s="128">
        <f t="shared" si="16"/>
        <v>0</v>
      </c>
      <c r="AQ6" s="130">
        <f t="shared" si="17"/>
        <v>0.80616803574002016</v>
      </c>
      <c r="AR6" s="130">
        <f t="shared" si="18"/>
        <v>0.88838100855204949</v>
      </c>
      <c r="AS6" s="130">
        <f t="shared" si="19"/>
        <v>0.99243772241992878</v>
      </c>
      <c r="AT6" s="130">
        <f t="shared" si="20"/>
        <v>0.95454545454545459</v>
      </c>
    </row>
    <row r="7" spans="1:46" ht="25.25" customHeight="1" x14ac:dyDescent="0.35">
      <c r="A7" s="142" t="s">
        <v>6</v>
      </c>
      <c r="B7" s="143" t="s">
        <v>108</v>
      </c>
      <c r="C7" s="146"/>
      <c r="D7" s="90">
        <v>1255</v>
      </c>
      <c r="E7" s="91">
        <v>1118</v>
      </c>
      <c r="F7" s="91">
        <v>1164</v>
      </c>
      <c r="G7" s="91">
        <v>1075</v>
      </c>
      <c r="H7" s="91">
        <v>158</v>
      </c>
      <c r="I7" s="91">
        <v>173.5</v>
      </c>
      <c r="J7" s="91">
        <v>158</v>
      </c>
      <c r="K7" s="91">
        <v>96</v>
      </c>
      <c r="L7" s="91">
        <v>744</v>
      </c>
      <c r="M7" s="91">
        <v>756</v>
      </c>
      <c r="N7" s="92">
        <v>744</v>
      </c>
      <c r="O7" s="91">
        <v>756</v>
      </c>
      <c r="P7" s="91">
        <v>8</v>
      </c>
      <c r="Q7" s="92">
        <v>0</v>
      </c>
      <c r="R7" s="92">
        <v>8</v>
      </c>
      <c r="S7" s="92">
        <v>12</v>
      </c>
      <c r="T7" s="92">
        <v>0</v>
      </c>
      <c r="U7" s="92">
        <v>0</v>
      </c>
      <c r="V7" s="92">
        <v>0</v>
      </c>
      <c r="W7" s="92">
        <v>0</v>
      </c>
      <c r="X7" s="92">
        <v>503</v>
      </c>
      <c r="Y7" s="127">
        <f t="shared" si="0"/>
        <v>3.7256461232604372</v>
      </c>
      <c r="Z7" s="127">
        <f t="shared" si="1"/>
        <v>3.6401590457256461</v>
      </c>
      <c r="AA7" s="127">
        <f t="shared" si="2"/>
        <v>0.34493041749502984</v>
      </c>
      <c r="AB7" s="127">
        <f t="shared" si="3"/>
        <v>0.2147117296222664</v>
      </c>
      <c r="AC7" s="127">
        <f t="shared" si="4"/>
        <v>0</v>
      </c>
      <c r="AD7" s="129">
        <f t="shared" si="5"/>
        <v>0</v>
      </c>
      <c r="AE7" s="136">
        <f t="shared" si="6"/>
        <v>7.92544731610338</v>
      </c>
      <c r="AF7" s="128">
        <f t="shared" si="7"/>
        <v>0.89083665338645424</v>
      </c>
      <c r="AG7" s="128">
        <f t="shared" si="8"/>
        <v>0.92353951890034369</v>
      </c>
      <c r="AH7" s="128">
        <f t="shared" si="9"/>
        <v>1.0981012658227849</v>
      </c>
      <c r="AI7" s="128">
        <f t="shared" si="10"/>
        <v>0.60759493670886078</v>
      </c>
      <c r="AJ7" s="128">
        <f t="shared" si="11"/>
        <v>1.0161290322580645</v>
      </c>
      <c r="AK7" s="128">
        <f t="shared" si="12"/>
        <v>1.0161290322580645</v>
      </c>
      <c r="AL7" s="128">
        <f t="shared" si="13"/>
        <v>0</v>
      </c>
      <c r="AM7" s="128">
        <f t="shared" si="14"/>
        <v>1.5</v>
      </c>
      <c r="AN7" s="128">
        <f t="shared" si="15"/>
        <v>0</v>
      </c>
      <c r="AO7" s="128">
        <f t="shared" si="16"/>
        <v>0</v>
      </c>
      <c r="AQ7" s="130">
        <f t="shared" si="17"/>
        <v>0.9140127388535032</v>
      </c>
      <c r="AR7" s="130">
        <f>SUM(G7+K7)/(F7+J7)</f>
        <v>0.88577912254160363</v>
      </c>
      <c r="AS7" s="130">
        <f t="shared" si="19"/>
        <v>1.0053191489361701</v>
      </c>
      <c r="AT7" s="130">
        <f t="shared" si="20"/>
        <v>1.0212765957446808</v>
      </c>
    </row>
    <row r="8" spans="1:46" ht="25.5" customHeight="1" x14ac:dyDescent="0.35">
      <c r="A8" s="142" t="s">
        <v>7</v>
      </c>
      <c r="B8" s="143" t="s">
        <v>106</v>
      </c>
      <c r="C8" s="146"/>
      <c r="D8" s="90">
        <v>1141</v>
      </c>
      <c r="E8" s="91">
        <v>917.5</v>
      </c>
      <c r="F8" s="91">
        <v>1521</v>
      </c>
      <c r="G8" s="91">
        <v>835.5</v>
      </c>
      <c r="H8" s="91">
        <v>158</v>
      </c>
      <c r="I8" s="91">
        <v>60</v>
      </c>
      <c r="J8" s="91">
        <v>0</v>
      </c>
      <c r="K8" s="91">
        <v>0</v>
      </c>
      <c r="L8" s="91">
        <v>744</v>
      </c>
      <c r="M8" s="91">
        <v>744</v>
      </c>
      <c r="N8" s="92">
        <v>744</v>
      </c>
      <c r="O8" s="91">
        <v>576</v>
      </c>
      <c r="P8" s="91">
        <v>8</v>
      </c>
      <c r="Q8" s="92">
        <v>0</v>
      </c>
      <c r="R8" s="92">
        <v>0</v>
      </c>
      <c r="S8" s="92">
        <v>0</v>
      </c>
      <c r="T8" s="92">
        <v>0</v>
      </c>
      <c r="U8" s="92">
        <v>0</v>
      </c>
      <c r="V8" s="92">
        <v>0</v>
      </c>
      <c r="W8" s="92">
        <v>0</v>
      </c>
      <c r="X8" s="92">
        <v>380</v>
      </c>
      <c r="Y8" s="127">
        <f t="shared" si="0"/>
        <v>4.3723684210526317</v>
      </c>
      <c r="Z8" s="127">
        <f t="shared" si="1"/>
        <v>3.7144736842105264</v>
      </c>
      <c r="AA8" s="127">
        <f t="shared" si="2"/>
        <v>0.15789473684210525</v>
      </c>
      <c r="AB8" s="127">
        <f t="shared" si="3"/>
        <v>0</v>
      </c>
      <c r="AC8" s="127">
        <f t="shared" si="4"/>
        <v>0</v>
      </c>
      <c r="AD8" s="129">
        <f t="shared" si="5"/>
        <v>0</v>
      </c>
      <c r="AE8" s="136">
        <f t="shared" si="6"/>
        <v>8.2447368421052634</v>
      </c>
      <c r="AF8" s="128">
        <f t="shared" si="7"/>
        <v>0.80411919368974583</v>
      </c>
      <c r="AG8" s="128">
        <f t="shared" si="8"/>
        <v>0.54930966469428011</v>
      </c>
      <c r="AH8" s="128">
        <f t="shared" si="9"/>
        <v>0.379746835443038</v>
      </c>
      <c r="AI8" s="128">
        <f t="shared" si="10"/>
        <v>0</v>
      </c>
      <c r="AJ8" s="128">
        <f t="shared" si="11"/>
        <v>1</v>
      </c>
      <c r="AK8" s="128">
        <f t="shared" si="12"/>
        <v>0.77419354838709675</v>
      </c>
      <c r="AL8" s="128">
        <f t="shared" si="13"/>
        <v>0</v>
      </c>
      <c r="AM8" s="128">
        <f t="shared" si="14"/>
        <v>0</v>
      </c>
      <c r="AN8" s="128">
        <f t="shared" si="15"/>
        <v>0</v>
      </c>
      <c r="AO8" s="128">
        <f t="shared" si="16"/>
        <v>0</v>
      </c>
      <c r="AQ8" s="130">
        <f t="shared" si="17"/>
        <v>0.75250192455735176</v>
      </c>
      <c r="AR8" s="130">
        <f t="shared" si="18"/>
        <v>0.54930966469428011</v>
      </c>
      <c r="AS8" s="130">
        <f t="shared" si="19"/>
        <v>0.98936170212765961</v>
      </c>
      <c r="AT8" s="130">
        <f t="shared" si="20"/>
        <v>0.77419354838709675</v>
      </c>
    </row>
    <row r="9" spans="1:46" ht="25.5" customHeight="1" x14ac:dyDescent="0.35">
      <c r="A9" s="142" t="s">
        <v>8</v>
      </c>
      <c r="B9" s="143" t="s">
        <v>109</v>
      </c>
      <c r="C9" s="146"/>
      <c r="D9" s="90">
        <v>3186</v>
      </c>
      <c r="E9" s="91">
        <v>2788.75</v>
      </c>
      <c r="F9" s="91">
        <v>1192</v>
      </c>
      <c r="G9" s="91">
        <v>1033.5</v>
      </c>
      <c r="H9" s="91">
        <v>0</v>
      </c>
      <c r="I9" s="91">
        <v>0</v>
      </c>
      <c r="J9" s="91">
        <v>0</v>
      </c>
      <c r="K9" s="91">
        <v>0</v>
      </c>
      <c r="L9" s="91">
        <v>2232</v>
      </c>
      <c r="M9" s="91">
        <v>2234.5</v>
      </c>
      <c r="N9" s="92">
        <v>744</v>
      </c>
      <c r="O9" s="91">
        <v>660.5</v>
      </c>
      <c r="P9" s="91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2">
        <v>397</v>
      </c>
      <c r="Y9" s="127">
        <f t="shared" si="0"/>
        <v>12.653022670025189</v>
      </c>
      <c r="Z9" s="127">
        <f t="shared" si="1"/>
        <v>4.2670025188916876</v>
      </c>
      <c r="AA9" s="127">
        <f t="shared" si="2"/>
        <v>0</v>
      </c>
      <c r="AB9" s="127">
        <f t="shared" si="3"/>
        <v>0</v>
      </c>
      <c r="AC9" s="127">
        <f t="shared" si="4"/>
        <v>0</v>
      </c>
      <c r="AD9" s="129">
        <f t="shared" si="5"/>
        <v>0</v>
      </c>
      <c r="AE9" s="136">
        <f t="shared" si="6"/>
        <v>16.920025188916878</v>
      </c>
      <c r="AF9" s="128">
        <f t="shared" si="7"/>
        <v>0.87531387319522913</v>
      </c>
      <c r="AG9" s="128">
        <f t="shared" si="8"/>
        <v>0.86703020134228193</v>
      </c>
      <c r="AH9" s="128">
        <f t="shared" si="9"/>
        <v>0</v>
      </c>
      <c r="AI9" s="128">
        <f t="shared" si="10"/>
        <v>0</v>
      </c>
      <c r="AJ9" s="128">
        <f t="shared" si="11"/>
        <v>1.0011200716845878</v>
      </c>
      <c r="AK9" s="128">
        <f t="shared" si="12"/>
        <v>0.88776881720430112</v>
      </c>
      <c r="AL9" s="128">
        <f t="shared" si="13"/>
        <v>0</v>
      </c>
      <c r="AM9" s="128">
        <f t="shared" si="14"/>
        <v>0</v>
      </c>
      <c r="AN9" s="128">
        <f t="shared" si="15"/>
        <v>0</v>
      </c>
      <c r="AO9" s="128">
        <f t="shared" si="16"/>
        <v>0</v>
      </c>
      <c r="AQ9" s="130">
        <f t="shared" si="17"/>
        <v>0.87531387319522913</v>
      </c>
      <c r="AR9" s="130">
        <f t="shared" si="18"/>
        <v>0.86703020134228193</v>
      </c>
      <c r="AS9" s="130">
        <f t="shared" si="19"/>
        <v>1.0011200716845878</v>
      </c>
      <c r="AT9" s="130">
        <f t="shared" si="20"/>
        <v>0.88776881720430112</v>
      </c>
    </row>
    <row r="10" spans="1:46" ht="25.5" customHeight="1" x14ac:dyDescent="0.35">
      <c r="A10" s="142" t="s">
        <v>9</v>
      </c>
      <c r="B10" s="143" t="s">
        <v>106</v>
      </c>
      <c r="C10" s="146"/>
      <c r="D10" s="90">
        <v>2010</v>
      </c>
      <c r="E10" s="91">
        <v>1590.5</v>
      </c>
      <c r="F10" s="91">
        <v>1561.5</v>
      </c>
      <c r="G10" s="91">
        <v>1782</v>
      </c>
      <c r="H10" s="91">
        <v>0</v>
      </c>
      <c r="I10" s="91">
        <v>0</v>
      </c>
      <c r="J10" s="91">
        <v>158</v>
      </c>
      <c r="K10" s="91">
        <v>131.5</v>
      </c>
      <c r="L10" s="91">
        <v>1116</v>
      </c>
      <c r="M10" s="91">
        <v>993</v>
      </c>
      <c r="N10" s="92">
        <v>1488</v>
      </c>
      <c r="O10" s="91">
        <v>1668</v>
      </c>
      <c r="P10" s="91">
        <v>0</v>
      </c>
      <c r="Q10" s="92">
        <v>0</v>
      </c>
      <c r="R10" s="92">
        <v>8</v>
      </c>
      <c r="S10" s="92">
        <v>0</v>
      </c>
      <c r="T10" s="92">
        <v>0</v>
      </c>
      <c r="U10" s="92">
        <v>0</v>
      </c>
      <c r="V10" s="92">
        <v>0</v>
      </c>
      <c r="W10" s="92">
        <v>0</v>
      </c>
      <c r="X10" s="92">
        <v>779</v>
      </c>
      <c r="Y10" s="127">
        <f t="shared" si="0"/>
        <v>3.3164313222079591</v>
      </c>
      <c r="Z10" s="127">
        <f t="shared" si="1"/>
        <v>4.4287548138639279</v>
      </c>
      <c r="AA10" s="127">
        <f t="shared" si="2"/>
        <v>0</v>
      </c>
      <c r="AB10" s="127">
        <f t="shared" si="3"/>
        <v>0.16880616174582799</v>
      </c>
      <c r="AC10" s="127">
        <f t="shared" si="4"/>
        <v>0</v>
      </c>
      <c r="AD10" s="129">
        <f t="shared" si="5"/>
        <v>0</v>
      </c>
      <c r="AE10" s="136">
        <f t="shared" si="6"/>
        <v>7.9139922978177148</v>
      </c>
      <c r="AF10" s="128">
        <f t="shared" si="7"/>
        <v>0.79129353233830846</v>
      </c>
      <c r="AG10" s="128">
        <f t="shared" si="8"/>
        <v>1.1412103746397695</v>
      </c>
      <c r="AH10" s="128">
        <f t="shared" si="9"/>
        <v>0</v>
      </c>
      <c r="AI10" s="128">
        <f t="shared" si="10"/>
        <v>0.83227848101265822</v>
      </c>
      <c r="AJ10" s="128">
        <f t="shared" si="11"/>
        <v>0.88978494623655913</v>
      </c>
      <c r="AK10" s="128">
        <f t="shared" si="12"/>
        <v>1.1209677419354838</v>
      </c>
      <c r="AL10" s="128">
        <f t="shared" si="13"/>
        <v>0</v>
      </c>
      <c r="AM10" s="128">
        <f t="shared" si="14"/>
        <v>0</v>
      </c>
      <c r="AN10" s="128">
        <f t="shared" si="15"/>
        <v>0</v>
      </c>
      <c r="AO10" s="128">
        <f t="shared" si="16"/>
        <v>0</v>
      </c>
      <c r="AQ10" s="130">
        <f t="shared" si="17"/>
        <v>0.79129353233830846</v>
      </c>
      <c r="AR10" s="130">
        <f t="shared" si="18"/>
        <v>1.1128234952020937</v>
      </c>
      <c r="AS10" s="130">
        <f t="shared" si="19"/>
        <v>0.88978494623655913</v>
      </c>
      <c r="AT10" s="130">
        <f t="shared" si="20"/>
        <v>1.1149732620320856</v>
      </c>
    </row>
    <row r="11" spans="1:46" ht="25.5" customHeight="1" x14ac:dyDescent="0.35">
      <c r="A11" s="142" t="s">
        <v>10</v>
      </c>
      <c r="B11" s="143" t="s">
        <v>107</v>
      </c>
      <c r="C11" s="146"/>
      <c r="D11" s="90">
        <v>1430.5</v>
      </c>
      <c r="E11" s="91">
        <v>1144</v>
      </c>
      <c r="F11" s="91">
        <v>363.2</v>
      </c>
      <c r="G11" s="91">
        <v>272</v>
      </c>
      <c r="H11" s="91">
        <v>0</v>
      </c>
      <c r="I11" s="91">
        <v>0</v>
      </c>
      <c r="J11" s="91">
        <v>0</v>
      </c>
      <c r="K11" s="91">
        <v>0</v>
      </c>
      <c r="L11" s="91">
        <v>744</v>
      </c>
      <c r="M11" s="91">
        <v>754.83333333333337</v>
      </c>
      <c r="N11" s="92">
        <v>372</v>
      </c>
      <c r="O11" s="91">
        <v>372</v>
      </c>
      <c r="P11" s="91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224</v>
      </c>
      <c r="Y11" s="127">
        <f t="shared" si="0"/>
        <v>8.4769345238095237</v>
      </c>
      <c r="Z11" s="127">
        <f t="shared" si="1"/>
        <v>2.875</v>
      </c>
      <c r="AA11" s="127">
        <f t="shared" si="2"/>
        <v>0</v>
      </c>
      <c r="AB11" s="127">
        <f t="shared" si="3"/>
        <v>0</v>
      </c>
      <c r="AC11" s="127">
        <f t="shared" si="4"/>
        <v>0</v>
      </c>
      <c r="AD11" s="129">
        <f t="shared" si="5"/>
        <v>0</v>
      </c>
      <c r="AE11" s="136">
        <f t="shared" si="6"/>
        <v>11.351934523809524</v>
      </c>
      <c r="AF11" s="128">
        <f t="shared" si="7"/>
        <v>0.79972037749038793</v>
      </c>
      <c r="AG11" s="128">
        <f t="shared" si="8"/>
        <v>0.74889867841409696</v>
      </c>
      <c r="AH11" s="128">
        <f t="shared" si="9"/>
        <v>0</v>
      </c>
      <c r="AI11" s="128">
        <f t="shared" si="10"/>
        <v>0</v>
      </c>
      <c r="AJ11" s="128">
        <f t="shared" si="11"/>
        <v>1.0145609318996416</v>
      </c>
      <c r="AK11" s="128">
        <f t="shared" si="12"/>
        <v>1</v>
      </c>
      <c r="AL11" s="128">
        <f t="shared" si="13"/>
        <v>0</v>
      </c>
      <c r="AM11" s="128">
        <f t="shared" si="14"/>
        <v>0</v>
      </c>
      <c r="AN11" s="128">
        <f t="shared" si="15"/>
        <v>0</v>
      </c>
      <c r="AO11" s="128">
        <f t="shared" si="16"/>
        <v>0</v>
      </c>
      <c r="AQ11" s="130">
        <f t="shared" si="17"/>
        <v>0.79972037749038793</v>
      </c>
      <c r="AR11" s="130">
        <f t="shared" si="18"/>
        <v>0.74889867841409696</v>
      </c>
      <c r="AS11" s="130">
        <f t="shared" si="19"/>
        <v>1.0145609318996416</v>
      </c>
      <c r="AT11" s="130">
        <f t="shared" si="20"/>
        <v>1</v>
      </c>
    </row>
    <row r="12" spans="1:46" ht="25.5" customHeight="1" x14ac:dyDescent="0.35">
      <c r="A12" s="142" t="s">
        <v>43</v>
      </c>
      <c r="B12" s="143" t="s">
        <v>110</v>
      </c>
      <c r="C12" s="146"/>
      <c r="D12" s="90">
        <v>1758.75</v>
      </c>
      <c r="E12" s="91">
        <v>1489.9166666666665</v>
      </c>
      <c r="F12" s="91">
        <v>1954.75</v>
      </c>
      <c r="G12" s="91">
        <v>1535.25</v>
      </c>
      <c r="H12" s="91">
        <v>158</v>
      </c>
      <c r="I12" s="91">
        <v>120</v>
      </c>
      <c r="J12" s="91">
        <v>158</v>
      </c>
      <c r="K12" s="91">
        <v>67.5</v>
      </c>
      <c r="L12" s="91">
        <v>1116</v>
      </c>
      <c r="M12" s="91">
        <v>1122.5</v>
      </c>
      <c r="N12" s="92">
        <v>1116</v>
      </c>
      <c r="O12" s="91">
        <v>1151.75</v>
      </c>
      <c r="P12" s="91">
        <v>8</v>
      </c>
      <c r="Q12" s="92">
        <v>0</v>
      </c>
      <c r="R12" s="92">
        <v>8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2">
        <v>631</v>
      </c>
      <c r="Y12" s="127">
        <f t="shared" si="0"/>
        <v>4.1401215002641312</v>
      </c>
      <c r="Z12" s="127">
        <f t="shared" si="1"/>
        <v>4.2583201267828841</v>
      </c>
      <c r="AA12" s="127">
        <f t="shared" si="2"/>
        <v>0.19017432646592711</v>
      </c>
      <c r="AB12" s="127">
        <f t="shared" si="3"/>
        <v>0.10697305863708399</v>
      </c>
      <c r="AC12" s="127">
        <f t="shared" si="4"/>
        <v>0</v>
      </c>
      <c r="AD12" s="129">
        <f t="shared" si="5"/>
        <v>0</v>
      </c>
      <c r="AE12" s="136">
        <f t="shared" si="6"/>
        <v>8.6955890121500268</v>
      </c>
      <c r="AF12" s="128">
        <f t="shared" si="7"/>
        <v>0.84714522624970379</v>
      </c>
      <c r="AG12" s="128">
        <f t="shared" si="8"/>
        <v>0.78539455173295813</v>
      </c>
      <c r="AH12" s="128">
        <f t="shared" si="9"/>
        <v>0.759493670886076</v>
      </c>
      <c r="AI12" s="128">
        <f t="shared" si="10"/>
        <v>0.42721518987341772</v>
      </c>
      <c r="AJ12" s="128">
        <f t="shared" si="11"/>
        <v>1.0058243727598566</v>
      </c>
      <c r="AK12" s="128">
        <f t="shared" si="12"/>
        <v>1.0320340501792116</v>
      </c>
      <c r="AL12" s="128">
        <f t="shared" si="13"/>
        <v>0</v>
      </c>
      <c r="AM12" s="128">
        <f t="shared" si="14"/>
        <v>0</v>
      </c>
      <c r="AN12" s="128">
        <f t="shared" si="15"/>
        <v>0</v>
      </c>
      <c r="AO12" s="128">
        <f t="shared" si="16"/>
        <v>0</v>
      </c>
      <c r="AQ12" s="130">
        <f t="shared" si="17"/>
        <v>0.83992000347810958</v>
      </c>
      <c r="AR12" s="130">
        <f t="shared" si="18"/>
        <v>0.75860844870429534</v>
      </c>
      <c r="AS12" s="130">
        <f t="shared" si="19"/>
        <v>0.99866548042704628</v>
      </c>
      <c r="AT12" s="130">
        <f t="shared" si="20"/>
        <v>1.0246886120996441</v>
      </c>
    </row>
    <row r="13" spans="1:46" ht="25.5" customHeight="1" x14ac:dyDescent="0.35">
      <c r="A13" s="142" t="s">
        <v>11</v>
      </c>
      <c r="B13" s="143" t="s">
        <v>111</v>
      </c>
      <c r="C13" s="146"/>
      <c r="D13" s="90">
        <v>1628</v>
      </c>
      <c r="E13" s="91">
        <v>1144.1666666666665</v>
      </c>
      <c r="F13" s="91">
        <v>1580</v>
      </c>
      <c r="G13" s="91">
        <v>1268.5</v>
      </c>
      <c r="H13" s="91">
        <v>309</v>
      </c>
      <c r="I13" s="91">
        <v>132</v>
      </c>
      <c r="J13" s="91">
        <v>0</v>
      </c>
      <c r="K13" s="91">
        <v>0</v>
      </c>
      <c r="L13" s="91">
        <v>1116</v>
      </c>
      <c r="M13" s="91">
        <v>899</v>
      </c>
      <c r="N13" s="92">
        <v>1116</v>
      </c>
      <c r="O13" s="91">
        <v>1331.5</v>
      </c>
      <c r="P13" s="91">
        <v>16</v>
      </c>
      <c r="Q13" s="92">
        <v>0</v>
      </c>
      <c r="R13" s="92">
        <v>0</v>
      </c>
      <c r="S13" s="92">
        <v>0</v>
      </c>
      <c r="T13" s="92">
        <v>0</v>
      </c>
      <c r="U13" s="92">
        <v>0</v>
      </c>
      <c r="V13" s="92">
        <v>0</v>
      </c>
      <c r="W13" s="92">
        <v>0</v>
      </c>
      <c r="X13" s="92">
        <v>720</v>
      </c>
      <c r="Y13" s="127">
        <f t="shared" si="0"/>
        <v>2.8377314814814811</v>
      </c>
      <c r="Z13" s="127">
        <f t="shared" si="1"/>
        <v>3.6111111111111112</v>
      </c>
      <c r="AA13" s="127">
        <f t="shared" si="2"/>
        <v>0.18333333333333332</v>
      </c>
      <c r="AB13" s="127">
        <f t="shared" si="3"/>
        <v>0</v>
      </c>
      <c r="AC13" s="127">
        <f t="shared" si="4"/>
        <v>0</v>
      </c>
      <c r="AD13" s="129">
        <f t="shared" si="5"/>
        <v>0</v>
      </c>
      <c r="AE13" s="136">
        <f t="shared" si="6"/>
        <v>6.6321759259259263</v>
      </c>
      <c r="AF13" s="128">
        <f t="shared" si="7"/>
        <v>0.70280507780507773</v>
      </c>
      <c r="AG13" s="128">
        <f t="shared" si="8"/>
        <v>0.80284810126582273</v>
      </c>
      <c r="AH13" s="128">
        <f t="shared" si="9"/>
        <v>0.42718446601941745</v>
      </c>
      <c r="AI13" s="128">
        <f t="shared" si="10"/>
        <v>0</v>
      </c>
      <c r="AJ13" s="128">
        <f t="shared" si="11"/>
        <v>0.80555555555555558</v>
      </c>
      <c r="AK13" s="128">
        <f t="shared" si="12"/>
        <v>1.1931003584229392</v>
      </c>
      <c r="AL13" s="128">
        <f t="shared" si="13"/>
        <v>0</v>
      </c>
      <c r="AM13" s="128">
        <f t="shared" si="14"/>
        <v>0</v>
      </c>
      <c r="AN13" s="128">
        <f t="shared" si="15"/>
        <v>0</v>
      </c>
      <c r="AO13" s="128">
        <f t="shared" si="16"/>
        <v>0</v>
      </c>
      <c r="AQ13" s="130">
        <f t="shared" si="17"/>
        <v>0.65883668903803128</v>
      </c>
      <c r="AR13" s="130">
        <f t="shared" si="18"/>
        <v>0.80284810126582273</v>
      </c>
      <c r="AS13" s="130">
        <f t="shared" si="19"/>
        <v>0.79416961130742048</v>
      </c>
      <c r="AT13" s="130">
        <f t="shared" si="20"/>
        <v>1.1931003584229392</v>
      </c>
    </row>
    <row r="14" spans="1:46" ht="25.5" customHeight="1" x14ac:dyDescent="0.35">
      <c r="A14" s="142" t="s">
        <v>12</v>
      </c>
      <c r="B14" s="143" t="s">
        <v>112</v>
      </c>
      <c r="C14" s="146"/>
      <c r="D14" s="90">
        <v>1255</v>
      </c>
      <c r="E14" s="91">
        <v>1104.25</v>
      </c>
      <c r="F14" s="91">
        <v>942</v>
      </c>
      <c r="G14" s="91">
        <v>1029.5</v>
      </c>
      <c r="H14" s="91">
        <v>158</v>
      </c>
      <c r="I14" s="91">
        <v>108</v>
      </c>
      <c r="J14" s="91">
        <v>0</v>
      </c>
      <c r="K14" s="91">
        <v>0</v>
      </c>
      <c r="L14" s="91">
        <v>1488</v>
      </c>
      <c r="M14" s="91">
        <v>1174</v>
      </c>
      <c r="N14" s="92">
        <v>744</v>
      </c>
      <c r="O14" s="91">
        <v>1092</v>
      </c>
      <c r="P14" s="91">
        <v>8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147">
        <v>408</v>
      </c>
      <c r="Y14" s="127">
        <f t="shared" si="0"/>
        <v>5.5839460784313726</v>
      </c>
      <c r="Z14" s="127">
        <f t="shared" si="1"/>
        <v>5.1997549019607847</v>
      </c>
      <c r="AA14" s="127">
        <f t="shared" si="2"/>
        <v>0.26470588235294118</v>
      </c>
      <c r="AB14" s="127">
        <f t="shared" si="3"/>
        <v>0</v>
      </c>
      <c r="AC14" s="127">
        <f t="shared" si="4"/>
        <v>0</v>
      </c>
      <c r="AD14" s="129">
        <f t="shared" si="5"/>
        <v>0</v>
      </c>
      <c r="AE14" s="136">
        <f t="shared" si="6"/>
        <v>11.0484068627451</v>
      </c>
      <c r="AF14" s="128">
        <f t="shared" si="7"/>
        <v>0.87988047808764935</v>
      </c>
      <c r="AG14" s="128">
        <f t="shared" si="8"/>
        <v>1.0928874734607219</v>
      </c>
      <c r="AH14" s="128">
        <f t="shared" si="9"/>
        <v>0.68354430379746833</v>
      </c>
      <c r="AI14" s="128">
        <f t="shared" si="10"/>
        <v>0</v>
      </c>
      <c r="AJ14" s="128">
        <f t="shared" si="11"/>
        <v>0.78897849462365588</v>
      </c>
      <c r="AK14" s="128">
        <f t="shared" si="12"/>
        <v>1.467741935483871</v>
      </c>
      <c r="AL14" s="128">
        <f t="shared" si="13"/>
        <v>0</v>
      </c>
      <c r="AM14" s="128">
        <f t="shared" si="14"/>
        <v>0</v>
      </c>
      <c r="AN14" s="128">
        <f t="shared" si="15"/>
        <v>0</v>
      </c>
      <c r="AO14" s="128">
        <f t="shared" si="16"/>
        <v>0</v>
      </c>
      <c r="AQ14" s="130">
        <f t="shared" si="17"/>
        <v>0.85792639773531498</v>
      </c>
      <c r="AR14" s="130">
        <f t="shared" si="18"/>
        <v>1.0928874734607219</v>
      </c>
      <c r="AS14" s="130">
        <f t="shared" si="19"/>
        <v>0.78475935828877008</v>
      </c>
      <c r="AT14" s="130">
        <f t="shared" si="20"/>
        <v>1.467741935483871</v>
      </c>
    </row>
    <row r="15" spans="1:46" ht="25.5" customHeight="1" x14ac:dyDescent="0.35">
      <c r="A15" s="142" t="s">
        <v>13</v>
      </c>
      <c r="B15" s="143" t="s">
        <v>113</v>
      </c>
      <c r="C15" s="146"/>
      <c r="D15" s="90">
        <v>7237.75</v>
      </c>
      <c r="E15" s="91">
        <v>5322.916666666667</v>
      </c>
      <c r="F15" s="91">
        <v>2604</v>
      </c>
      <c r="G15" s="91">
        <v>1342.75</v>
      </c>
      <c r="H15" s="91">
        <v>0</v>
      </c>
      <c r="I15" s="91">
        <v>0</v>
      </c>
      <c r="J15" s="91">
        <v>0</v>
      </c>
      <c r="K15" s="91">
        <v>0</v>
      </c>
      <c r="L15" s="91">
        <v>7416</v>
      </c>
      <c r="M15" s="91">
        <v>5230.75</v>
      </c>
      <c r="N15" s="92">
        <v>2604</v>
      </c>
      <c r="O15" s="91">
        <v>1152</v>
      </c>
      <c r="P15" s="91">
        <v>0</v>
      </c>
      <c r="Q15" s="92">
        <v>96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147">
        <v>221</v>
      </c>
      <c r="Y15" s="127">
        <f t="shared" si="0"/>
        <v>47.754147812971347</v>
      </c>
      <c r="Z15" s="127">
        <f t="shared" si="1"/>
        <v>11.288461538461538</v>
      </c>
      <c r="AA15" s="127">
        <f t="shared" si="2"/>
        <v>0.43438914027149322</v>
      </c>
      <c r="AB15" s="127">
        <f t="shared" si="3"/>
        <v>0</v>
      </c>
      <c r="AC15" s="127">
        <f t="shared" si="4"/>
        <v>0</v>
      </c>
      <c r="AD15" s="129">
        <f t="shared" si="5"/>
        <v>0</v>
      </c>
      <c r="AE15" s="136">
        <f t="shared" si="6"/>
        <v>59.476998491704379</v>
      </c>
      <c r="AF15" s="128">
        <f t="shared" si="7"/>
        <v>0.73543803898541216</v>
      </c>
      <c r="AG15" s="128">
        <f t="shared" si="8"/>
        <v>0.51564900153609827</v>
      </c>
      <c r="AH15" s="128">
        <f t="shared" si="9"/>
        <v>0</v>
      </c>
      <c r="AI15" s="128">
        <f t="shared" si="10"/>
        <v>0</v>
      </c>
      <c r="AJ15" s="128">
        <f t="shared" si="11"/>
        <v>0.70533306364617043</v>
      </c>
      <c r="AK15" s="128">
        <f t="shared" si="12"/>
        <v>0.44239631336405533</v>
      </c>
      <c r="AL15" s="128">
        <f t="shared" si="13"/>
        <v>0</v>
      </c>
      <c r="AM15" s="128">
        <f t="shared" si="14"/>
        <v>0</v>
      </c>
      <c r="AN15" s="128">
        <f t="shared" si="15"/>
        <v>0</v>
      </c>
      <c r="AO15" s="128">
        <f t="shared" si="16"/>
        <v>0</v>
      </c>
      <c r="AQ15" s="130">
        <f t="shared" si="17"/>
        <v>0.73543803898541216</v>
      </c>
      <c r="AR15" s="130">
        <f t="shared" si="18"/>
        <v>0.51564900153609827</v>
      </c>
      <c r="AS15" s="130">
        <f t="shared" si="19"/>
        <v>0.71827804746494062</v>
      </c>
      <c r="AT15" s="130">
        <f t="shared" si="20"/>
        <v>0.44239631336405533</v>
      </c>
    </row>
    <row r="16" spans="1:46" ht="25.5" customHeight="1" x14ac:dyDescent="0.35">
      <c r="A16" s="142" t="s">
        <v>118</v>
      </c>
      <c r="B16" s="143" t="s">
        <v>119</v>
      </c>
      <c r="C16" s="146"/>
      <c r="D16" s="90">
        <v>8146.5</v>
      </c>
      <c r="E16" s="91">
        <v>5778.6</v>
      </c>
      <c r="F16" s="91">
        <v>172.5</v>
      </c>
      <c r="G16" s="91">
        <v>134</v>
      </c>
      <c r="H16" s="91">
        <v>0</v>
      </c>
      <c r="I16" s="91">
        <v>0</v>
      </c>
      <c r="J16" s="91">
        <v>0</v>
      </c>
      <c r="K16" s="91">
        <v>0</v>
      </c>
      <c r="L16" s="91">
        <v>4464</v>
      </c>
      <c r="M16" s="91">
        <v>4570.5</v>
      </c>
      <c r="N16" s="92">
        <v>1116</v>
      </c>
      <c r="O16" s="91">
        <v>910</v>
      </c>
      <c r="P16" s="91">
        <v>0</v>
      </c>
      <c r="Q16" s="92">
        <v>0</v>
      </c>
      <c r="R16" s="92">
        <v>0</v>
      </c>
      <c r="S16" s="92">
        <v>0</v>
      </c>
      <c r="T16" s="92">
        <v>0</v>
      </c>
      <c r="U16" s="92">
        <v>0</v>
      </c>
      <c r="V16" s="92">
        <v>0</v>
      </c>
      <c r="W16" s="92">
        <v>0</v>
      </c>
      <c r="X16" s="92">
        <v>1296</v>
      </c>
      <c r="Y16" s="127">
        <f t="shared" si="0"/>
        <v>7.9854166666666666</v>
      </c>
      <c r="Z16" s="127">
        <f t="shared" si="1"/>
        <v>0.80555555555555558</v>
      </c>
      <c r="AA16" s="127">
        <f t="shared" si="2"/>
        <v>0</v>
      </c>
      <c r="AB16" s="127">
        <f t="shared" si="3"/>
        <v>0</v>
      </c>
      <c r="AC16" s="127">
        <f t="shared" si="4"/>
        <v>0</v>
      </c>
      <c r="AD16" s="129">
        <f t="shared" si="5"/>
        <v>0</v>
      </c>
      <c r="AE16" s="136">
        <f t="shared" si="6"/>
        <v>8.7909722222222229</v>
      </c>
      <c r="AF16" s="128">
        <f t="shared" si="7"/>
        <v>0.70933529736696743</v>
      </c>
      <c r="AG16" s="128">
        <f t="shared" si="8"/>
        <v>0.77681159420289858</v>
      </c>
      <c r="AH16" s="128">
        <f t="shared" si="9"/>
        <v>0</v>
      </c>
      <c r="AI16" s="128">
        <f t="shared" si="10"/>
        <v>0</v>
      </c>
      <c r="AJ16" s="128">
        <f t="shared" si="11"/>
        <v>1.0238575268817205</v>
      </c>
      <c r="AK16" s="128">
        <f t="shared" si="12"/>
        <v>0.81541218637992829</v>
      </c>
      <c r="AL16" s="128">
        <f t="shared" si="13"/>
        <v>0</v>
      </c>
      <c r="AM16" s="128">
        <f t="shared" si="14"/>
        <v>0</v>
      </c>
      <c r="AN16" s="128">
        <f t="shared" si="15"/>
        <v>0</v>
      </c>
      <c r="AO16" s="128">
        <f t="shared" si="16"/>
        <v>0</v>
      </c>
      <c r="AQ16" s="130">
        <f t="shared" si="17"/>
        <v>0.70933529736696743</v>
      </c>
      <c r="AR16" s="130">
        <f t="shared" si="18"/>
        <v>0.77681159420289858</v>
      </c>
      <c r="AS16" s="130">
        <f t="shared" si="19"/>
        <v>1.0238575268817205</v>
      </c>
      <c r="AT16" s="130">
        <f t="shared" si="20"/>
        <v>0.81541218637992829</v>
      </c>
    </row>
    <row r="17" spans="1:46" ht="25.5" customHeight="1" x14ac:dyDescent="0.35">
      <c r="A17" s="142" t="s">
        <v>14</v>
      </c>
      <c r="B17" s="143" t="s">
        <v>114</v>
      </c>
      <c r="C17" s="146"/>
      <c r="D17" s="90">
        <v>3381</v>
      </c>
      <c r="E17" s="91">
        <v>2265</v>
      </c>
      <c r="F17" s="91">
        <v>1690</v>
      </c>
      <c r="G17" s="91">
        <v>1655</v>
      </c>
      <c r="H17" s="91">
        <v>0</v>
      </c>
      <c r="I17" s="91">
        <v>0</v>
      </c>
      <c r="J17" s="91">
        <v>221</v>
      </c>
      <c r="K17" s="91">
        <v>163.5</v>
      </c>
      <c r="L17" s="91">
        <v>2604</v>
      </c>
      <c r="M17" s="91">
        <v>1942</v>
      </c>
      <c r="N17" s="92">
        <v>1513.5</v>
      </c>
      <c r="O17" s="91">
        <v>1309.75</v>
      </c>
      <c r="P17" s="91">
        <v>0</v>
      </c>
      <c r="Q17" s="92">
        <v>0</v>
      </c>
      <c r="R17" s="92">
        <v>12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487</v>
      </c>
      <c r="Y17" s="127">
        <f t="shared" si="0"/>
        <v>8.6386036960985635</v>
      </c>
      <c r="Z17" s="127">
        <f t="shared" si="1"/>
        <v>6.0877823408624234</v>
      </c>
      <c r="AA17" s="127">
        <f t="shared" si="2"/>
        <v>0</v>
      </c>
      <c r="AB17" s="127">
        <f t="shared" si="3"/>
        <v>0.33572895277207393</v>
      </c>
      <c r="AC17" s="127">
        <f t="shared" si="4"/>
        <v>0</v>
      </c>
      <c r="AD17" s="129">
        <f t="shared" si="5"/>
        <v>0</v>
      </c>
      <c r="AE17" s="136">
        <f t="shared" si="6"/>
        <v>15.062114989733061</v>
      </c>
      <c r="AF17" s="128">
        <f t="shared" si="7"/>
        <v>0.66992014196983141</v>
      </c>
      <c r="AG17" s="128">
        <f t="shared" si="8"/>
        <v>0.97928994082840237</v>
      </c>
      <c r="AH17" s="128">
        <f t="shared" si="9"/>
        <v>0</v>
      </c>
      <c r="AI17" s="128">
        <f t="shared" si="10"/>
        <v>0.73981900452488691</v>
      </c>
      <c r="AJ17" s="128">
        <f t="shared" si="11"/>
        <v>0.74577572964669736</v>
      </c>
      <c r="AK17" s="128">
        <f t="shared" si="12"/>
        <v>0.86537826230591341</v>
      </c>
      <c r="AL17" s="128">
        <f t="shared" si="13"/>
        <v>0</v>
      </c>
      <c r="AM17" s="128">
        <f t="shared" si="14"/>
        <v>0</v>
      </c>
      <c r="AN17" s="128">
        <f t="shared" si="15"/>
        <v>0</v>
      </c>
      <c r="AO17" s="128">
        <f t="shared" si="16"/>
        <v>0</v>
      </c>
      <c r="AQ17" s="130">
        <f t="shared" si="17"/>
        <v>0.66992014196983141</v>
      </c>
      <c r="AR17" s="130">
        <f t="shared" si="18"/>
        <v>0.95159602302459445</v>
      </c>
      <c r="AS17" s="130">
        <f t="shared" si="19"/>
        <v>0.74577572964669736</v>
      </c>
      <c r="AT17" s="130">
        <f t="shared" si="20"/>
        <v>0.85857096034087188</v>
      </c>
    </row>
    <row r="18" spans="1:46" ht="25.5" customHeight="1" x14ac:dyDescent="0.35">
      <c r="A18" s="142" t="s">
        <v>15</v>
      </c>
      <c r="B18" s="143" t="s">
        <v>114</v>
      </c>
      <c r="C18" s="146"/>
      <c r="D18" s="90">
        <v>1246</v>
      </c>
      <c r="E18" s="91">
        <v>811</v>
      </c>
      <c r="F18" s="91">
        <v>783</v>
      </c>
      <c r="G18" s="91">
        <v>763.5</v>
      </c>
      <c r="H18" s="91">
        <v>151</v>
      </c>
      <c r="I18" s="91">
        <v>0</v>
      </c>
      <c r="J18" s="91">
        <v>0</v>
      </c>
      <c r="K18" s="91">
        <v>0</v>
      </c>
      <c r="L18" s="91">
        <v>744</v>
      </c>
      <c r="M18" s="91">
        <v>731.5</v>
      </c>
      <c r="N18" s="92">
        <v>744</v>
      </c>
      <c r="O18" s="91">
        <v>720</v>
      </c>
      <c r="P18" s="91">
        <v>8</v>
      </c>
      <c r="Q18" s="92">
        <v>0</v>
      </c>
      <c r="R18" s="92">
        <v>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2">
        <v>480</v>
      </c>
      <c r="Y18" s="127">
        <f t="shared" si="0"/>
        <v>3.2135416666666665</v>
      </c>
      <c r="Z18" s="127">
        <f t="shared" si="1"/>
        <v>3.0906250000000002</v>
      </c>
      <c r="AA18" s="127">
        <f t="shared" si="2"/>
        <v>0</v>
      </c>
      <c r="AB18" s="127">
        <f t="shared" si="3"/>
        <v>0</v>
      </c>
      <c r="AC18" s="127">
        <f t="shared" si="4"/>
        <v>0</v>
      </c>
      <c r="AD18" s="129">
        <f t="shared" si="5"/>
        <v>0</v>
      </c>
      <c r="AE18" s="136">
        <f t="shared" si="6"/>
        <v>6.3041666666666671</v>
      </c>
      <c r="AF18" s="128">
        <f t="shared" si="7"/>
        <v>0.6508828250401284</v>
      </c>
      <c r="AG18" s="128">
        <f t="shared" si="8"/>
        <v>0.97509578544061304</v>
      </c>
      <c r="AH18" s="128">
        <f t="shared" si="9"/>
        <v>0</v>
      </c>
      <c r="AI18" s="128">
        <f t="shared" si="10"/>
        <v>0</v>
      </c>
      <c r="AJ18" s="128">
        <f t="shared" si="11"/>
        <v>0.98319892473118276</v>
      </c>
      <c r="AK18" s="128">
        <f t="shared" si="12"/>
        <v>0.967741935483871</v>
      </c>
      <c r="AL18" s="128">
        <f t="shared" si="13"/>
        <v>0</v>
      </c>
      <c r="AM18" s="128">
        <f t="shared" si="14"/>
        <v>0</v>
      </c>
      <c r="AN18" s="128">
        <f t="shared" si="15"/>
        <v>0</v>
      </c>
      <c r="AO18" s="128">
        <f t="shared" si="16"/>
        <v>0</v>
      </c>
      <c r="AQ18" s="130">
        <f t="shared" si="17"/>
        <v>0.58052970651395852</v>
      </c>
      <c r="AR18" s="130">
        <f t="shared" si="18"/>
        <v>0.97509578544061304</v>
      </c>
      <c r="AS18" s="130">
        <f t="shared" si="19"/>
        <v>0.97273936170212771</v>
      </c>
      <c r="AT18" s="130">
        <f t="shared" si="20"/>
        <v>0.967741935483871</v>
      </c>
    </row>
    <row r="19" spans="1:46" ht="25.5" customHeight="1" x14ac:dyDescent="0.35">
      <c r="A19" s="142" t="s">
        <v>16</v>
      </c>
      <c r="B19" s="143" t="s">
        <v>106</v>
      </c>
      <c r="C19" s="146"/>
      <c r="D19" s="90">
        <v>2092</v>
      </c>
      <c r="E19" s="91">
        <v>1683.5</v>
      </c>
      <c r="F19" s="91">
        <v>1524.5</v>
      </c>
      <c r="G19" s="91">
        <v>1373</v>
      </c>
      <c r="H19" s="91">
        <v>0</v>
      </c>
      <c r="I19" s="91">
        <v>0</v>
      </c>
      <c r="J19" s="91">
        <v>0</v>
      </c>
      <c r="K19" s="91">
        <v>161</v>
      </c>
      <c r="L19" s="91">
        <v>1116</v>
      </c>
      <c r="M19" s="91">
        <v>1103</v>
      </c>
      <c r="N19" s="92">
        <v>1488</v>
      </c>
      <c r="O19" s="91">
        <v>1284</v>
      </c>
      <c r="P19" s="91">
        <v>0</v>
      </c>
      <c r="Q19" s="92">
        <v>0</v>
      </c>
      <c r="R19" s="92">
        <v>0</v>
      </c>
      <c r="S19" s="92">
        <v>24</v>
      </c>
      <c r="T19" s="92">
        <v>0</v>
      </c>
      <c r="U19" s="92">
        <v>0</v>
      </c>
      <c r="V19" s="92">
        <v>0</v>
      </c>
      <c r="W19" s="92">
        <v>0</v>
      </c>
      <c r="X19" s="92">
        <v>967</v>
      </c>
      <c r="Y19" s="127">
        <f t="shared" si="0"/>
        <v>2.8815925542916236</v>
      </c>
      <c r="Z19" s="127">
        <f t="shared" si="1"/>
        <v>2.7476732161323683</v>
      </c>
      <c r="AA19" s="127">
        <f t="shared" si="2"/>
        <v>0</v>
      </c>
      <c r="AB19" s="127">
        <f t="shared" si="3"/>
        <v>0.19131334022750776</v>
      </c>
      <c r="AC19" s="127">
        <f t="shared" si="4"/>
        <v>0</v>
      </c>
      <c r="AD19" s="129">
        <f t="shared" si="5"/>
        <v>0</v>
      </c>
      <c r="AE19" s="136">
        <f t="shared" si="6"/>
        <v>5.820579110651499</v>
      </c>
      <c r="AF19" s="128">
        <f t="shared" si="7"/>
        <v>0.80473231357552577</v>
      </c>
      <c r="AG19" s="128">
        <f t="shared" si="8"/>
        <v>0.90062315513283042</v>
      </c>
      <c r="AH19" s="128">
        <f t="shared" si="9"/>
        <v>0</v>
      </c>
      <c r="AI19" s="128">
        <f t="shared" si="10"/>
        <v>0</v>
      </c>
      <c r="AJ19" s="128">
        <f t="shared" si="11"/>
        <v>0.98835125448028671</v>
      </c>
      <c r="AK19" s="128">
        <f t="shared" si="12"/>
        <v>0.86290322580645162</v>
      </c>
      <c r="AL19" s="128">
        <f t="shared" si="13"/>
        <v>0</v>
      </c>
      <c r="AM19" s="128">
        <f t="shared" si="14"/>
        <v>0</v>
      </c>
      <c r="AN19" s="128">
        <f t="shared" si="15"/>
        <v>0</v>
      </c>
      <c r="AO19" s="128">
        <f t="shared" si="16"/>
        <v>0</v>
      </c>
      <c r="AQ19" s="130">
        <f t="shared" si="17"/>
        <v>0.80473231357552577</v>
      </c>
      <c r="AR19" s="130">
        <f t="shared" si="18"/>
        <v>1.0062315513283044</v>
      </c>
      <c r="AS19" s="130">
        <f t="shared" si="19"/>
        <v>0.98835125448028671</v>
      </c>
      <c r="AT19" s="130">
        <f t="shared" si="20"/>
        <v>0.87903225806451613</v>
      </c>
    </row>
    <row r="20" spans="1:46" ht="25.5" customHeight="1" x14ac:dyDescent="0.35">
      <c r="A20" s="142" t="s">
        <v>17</v>
      </c>
      <c r="B20" s="143" t="s">
        <v>109</v>
      </c>
      <c r="C20" s="146"/>
      <c r="D20" s="90">
        <v>2511</v>
      </c>
      <c r="E20" s="91">
        <v>2219</v>
      </c>
      <c r="F20" s="91">
        <v>849</v>
      </c>
      <c r="G20" s="91">
        <v>544.5</v>
      </c>
      <c r="H20" s="91">
        <v>0</v>
      </c>
      <c r="I20" s="91">
        <v>0</v>
      </c>
      <c r="J20" s="91">
        <v>0</v>
      </c>
      <c r="K20" s="91">
        <v>0</v>
      </c>
      <c r="L20" s="91">
        <v>2100</v>
      </c>
      <c r="M20" s="91">
        <v>1643.5</v>
      </c>
      <c r="N20" s="92">
        <v>876</v>
      </c>
      <c r="O20" s="91">
        <v>660</v>
      </c>
      <c r="P20" s="91">
        <v>0</v>
      </c>
      <c r="Q20" s="92">
        <v>0</v>
      </c>
      <c r="R20" s="92">
        <v>0</v>
      </c>
      <c r="S20" s="92">
        <v>0</v>
      </c>
      <c r="T20" s="92">
        <v>0</v>
      </c>
      <c r="U20" s="92">
        <v>0</v>
      </c>
      <c r="V20" s="92">
        <v>0</v>
      </c>
      <c r="W20" s="92">
        <v>0</v>
      </c>
      <c r="X20" s="92">
        <v>296</v>
      </c>
      <c r="Y20" s="127">
        <f t="shared" si="0"/>
        <v>13.048986486486486</v>
      </c>
      <c r="Z20" s="127">
        <f t="shared" si="1"/>
        <v>4.069256756756757</v>
      </c>
      <c r="AA20" s="127">
        <f t="shared" si="2"/>
        <v>0</v>
      </c>
      <c r="AB20" s="127">
        <f t="shared" si="3"/>
        <v>0</v>
      </c>
      <c r="AC20" s="127">
        <f t="shared" si="4"/>
        <v>0</v>
      </c>
      <c r="AD20" s="129">
        <f t="shared" si="5"/>
        <v>0</v>
      </c>
      <c r="AE20" s="136">
        <f t="shared" si="6"/>
        <v>17.118243243243242</v>
      </c>
      <c r="AF20" s="128">
        <f t="shared" si="7"/>
        <v>0.88371166865790518</v>
      </c>
      <c r="AG20" s="128">
        <f t="shared" si="8"/>
        <v>0.64134275618374559</v>
      </c>
      <c r="AH20" s="128">
        <f t="shared" si="9"/>
        <v>0</v>
      </c>
      <c r="AI20" s="128">
        <f t="shared" si="10"/>
        <v>0</v>
      </c>
      <c r="AJ20" s="128">
        <f t="shared" si="11"/>
        <v>0.78261904761904766</v>
      </c>
      <c r="AK20" s="128">
        <f t="shared" si="12"/>
        <v>0.75342465753424659</v>
      </c>
      <c r="AL20" s="128">
        <f t="shared" si="13"/>
        <v>0</v>
      </c>
      <c r="AM20" s="128">
        <f t="shared" si="14"/>
        <v>0</v>
      </c>
      <c r="AN20" s="128">
        <f t="shared" si="15"/>
        <v>0</v>
      </c>
      <c r="AO20" s="128">
        <f t="shared" si="16"/>
        <v>0</v>
      </c>
      <c r="AQ20" s="130">
        <f t="shared" si="17"/>
        <v>0.88371166865790518</v>
      </c>
      <c r="AR20" s="130">
        <f t="shared" si="18"/>
        <v>0.64134275618374559</v>
      </c>
      <c r="AS20" s="130">
        <f t="shared" si="19"/>
        <v>0.78261904761904766</v>
      </c>
      <c r="AT20" s="130">
        <f t="shared" si="20"/>
        <v>0.75342465753424659</v>
      </c>
    </row>
    <row r="21" spans="1:46" ht="25.5" customHeight="1" x14ac:dyDescent="0.35">
      <c r="A21" s="142" t="s">
        <v>18</v>
      </c>
      <c r="B21" s="143" t="s">
        <v>115</v>
      </c>
      <c r="C21" s="146"/>
      <c r="D21" s="90">
        <v>1707</v>
      </c>
      <c r="E21" s="91">
        <v>1425.5</v>
      </c>
      <c r="F21" s="91">
        <v>1386</v>
      </c>
      <c r="G21" s="91">
        <v>1439.5</v>
      </c>
      <c r="H21" s="91">
        <v>158</v>
      </c>
      <c r="I21" s="91">
        <v>96</v>
      </c>
      <c r="J21" s="91">
        <v>158</v>
      </c>
      <c r="K21" s="91">
        <v>84</v>
      </c>
      <c r="L21" s="91">
        <v>1116</v>
      </c>
      <c r="M21" s="91">
        <v>996</v>
      </c>
      <c r="N21" s="92">
        <v>744</v>
      </c>
      <c r="O21" s="91">
        <v>815</v>
      </c>
      <c r="P21" s="91">
        <v>8</v>
      </c>
      <c r="Q21" s="92">
        <v>0</v>
      </c>
      <c r="R21" s="92">
        <v>8</v>
      </c>
      <c r="S21" s="92">
        <v>0</v>
      </c>
      <c r="T21" s="92">
        <v>0</v>
      </c>
      <c r="U21" s="92">
        <v>0</v>
      </c>
      <c r="V21" s="92">
        <v>0</v>
      </c>
      <c r="W21" s="92">
        <v>0</v>
      </c>
      <c r="X21" s="92">
        <v>491</v>
      </c>
      <c r="Y21" s="127">
        <f t="shared" ref="Y21:Y28" si="21">SUM(E21+M21)/X21</f>
        <v>4.9317718940936865</v>
      </c>
      <c r="Z21" s="127">
        <f t="shared" ref="Z21:Z28" si="22">SUM(G21+O21)/X21</f>
        <v>4.5916496945010179</v>
      </c>
      <c r="AA21" s="127">
        <f t="shared" ref="AA21:AA28" si="23">SUM(I21+Q21)/X21</f>
        <v>0.1955193482688391</v>
      </c>
      <c r="AB21" s="127">
        <f t="shared" ref="AB21:AB28" si="24">SUM(K21+S21)/X21</f>
        <v>0.17107942973523421</v>
      </c>
      <c r="AC21" s="127">
        <f t="shared" ref="AC21:AC28" si="25">SUM(U21)/X21</f>
        <v>0</v>
      </c>
      <c r="AD21" s="129">
        <f t="shared" ref="AD21:AD28" si="26">SUM(W21)/X21</f>
        <v>0</v>
      </c>
      <c r="AE21" s="136">
        <f t="shared" ref="AE21:AE28" si="27">SUM(Y21:AD21)</f>
        <v>9.8900203665987778</v>
      </c>
      <c r="AF21" s="128">
        <f t="shared" si="7"/>
        <v>0.83509080257762158</v>
      </c>
      <c r="AG21" s="128">
        <f t="shared" si="8"/>
        <v>1.0386002886002885</v>
      </c>
      <c r="AH21" s="128">
        <f t="shared" si="9"/>
        <v>0.60759493670886078</v>
      </c>
      <c r="AI21" s="128">
        <f t="shared" si="10"/>
        <v>0.53164556962025311</v>
      </c>
      <c r="AJ21" s="128">
        <f t="shared" si="11"/>
        <v>0.89247311827956988</v>
      </c>
      <c r="AK21" s="128">
        <f t="shared" si="12"/>
        <v>1.0954301075268817</v>
      </c>
      <c r="AL21" s="128">
        <f t="shared" si="13"/>
        <v>0</v>
      </c>
      <c r="AM21" s="128">
        <f t="shared" si="14"/>
        <v>0</v>
      </c>
      <c r="AN21" s="128">
        <f t="shared" si="15"/>
        <v>0</v>
      </c>
      <c r="AO21" s="128">
        <f t="shared" si="16"/>
        <v>0</v>
      </c>
      <c r="AQ21" s="130">
        <f t="shared" si="17"/>
        <v>0.8158176943699732</v>
      </c>
      <c r="AR21" s="130">
        <f t="shared" si="18"/>
        <v>0.98672279792746109</v>
      </c>
      <c r="AS21" s="130">
        <f t="shared" si="19"/>
        <v>0.88612099644128117</v>
      </c>
      <c r="AT21" s="130">
        <f t="shared" si="20"/>
        <v>1.0837765957446808</v>
      </c>
    </row>
    <row r="22" spans="1:46" ht="25.5" customHeight="1" x14ac:dyDescent="0.35">
      <c r="A22" s="142" t="s">
        <v>19</v>
      </c>
      <c r="B22" s="143" t="s">
        <v>110</v>
      </c>
      <c r="C22" s="146"/>
      <c r="D22" s="90">
        <v>1424.5</v>
      </c>
      <c r="E22" s="91">
        <v>1209.5</v>
      </c>
      <c r="F22" s="91">
        <v>1344</v>
      </c>
      <c r="G22" s="91">
        <v>1013.5</v>
      </c>
      <c r="H22" s="91">
        <v>0</v>
      </c>
      <c r="I22" s="91">
        <v>0</v>
      </c>
      <c r="J22" s="91">
        <v>0</v>
      </c>
      <c r="K22" s="91">
        <v>0</v>
      </c>
      <c r="L22" s="91">
        <v>1116</v>
      </c>
      <c r="M22" s="91">
        <v>971</v>
      </c>
      <c r="N22" s="92">
        <v>1116</v>
      </c>
      <c r="O22" s="91">
        <v>984</v>
      </c>
      <c r="P22" s="91">
        <v>0</v>
      </c>
      <c r="Q22" s="92">
        <v>0</v>
      </c>
      <c r="R22" s="92">
        <v>0</v>
      </c>
      <c r="S22" s="92">
        <v>0</v>
      </c>
      <c r="T22" s="92">
        <v>0</v>
      </c>
      <c r="U22" s="92">
        <v>0</v>
      </c>
      <c r="V22" s="92">
        <v>0</v>
      </c>
      <c r="W22" s="92">
        <v>0</v>
      </c>
      <c r="X22" s="92">
        <v>457</v>
      </c>
      <c r="Y22" s="127">
        <f t="shared" si="21"/>
        <v>4.7713347921225386</v>
      </c>
      <c r="Z22" s="127">
        <f t="shared" si="22"/>
        <v>4.3708971553610505</v>
      </c>
      <c r="AA22" s="127">
        <f t="shared" si="23"/>
        <v>0</v>
      </c>
      <c r="AB22" s="127">
        <f t="shared" si="24"/>
        <v>0</v>
      </c>
      <c r="AC22" s="127">
        <f t="shared" si="25"/>
        <v>0</v>
      </c>
      <c r="AD22" s="129">
        <f t="shared" si="26"/>
        <v>0</v>
      </c>
      <c r="AE22" s="136">
        <f t="shared" si="27"/>
        <v>9.1422319474835891</v>
      </c>
      <c r="AF22" s="128">
        <f t="shared" si="7"/>
        <v>0.84906984906984906</v>
      </c>
      <c r="AG22" s="128">
        <f t="shared" si="8"/>
        <v>0.75409226190476186</v>
      </c>
      <c r="AH22" s="128">
        <f t="shared" si="9"/>
        <v>0</v>
      </c>
      <c r="AI22" s="128">
        <f t="shared" si="10"/>
        <v>0</v>
      </c>
      <c r="AJ22" s="128">
        <f t="shared" si="11"/>
        <v>0.87007168458781359</v>
      </c>
      <c r="AK22" s="128">
        <f t="shared" si="12"/>
        <v>0.88172043010752688</v>
      </c>
      <c r="AL22" s="128">
        <f t="shared" si="13"/>
        <v>0</v>
      </c>
      <c r="AM22" s="128">
        <f t="shared" si="14"/>
        <v>0</v>
      </c>
      <c r="AN22" s="128">
        <f t="shared" si="15"/>
        <v>0</v>
      </c>
      <c r="AO22" s="128">
        <f t="shared" si="16"/>
        <v>0</v>
      </c>
      <c r="AQ22" s="130">
        <f t="shared" si="17"/>
        <v>0.84906984906984906</v>
      </c>
      <c r="AR22" s="130">
        <f t="shared" si="18"/>
        <v>0.75409226190476186</v>
      </c>
      <c r="AS22" s="130">
        <f t="shared" si="19"/>
        <v>0.87007168458781359</v>
      </c>
      <c r="AT22" s="130">
        <f t="shared" si="20"/>
        <v>0.88172043010752688</v>
      </c>
    </row>
    <row r="23" spans="1:46" ht="25.5" customHeight="1" x14ac:dyDescent="0.35">
      <c r="A23" s="142" t="s">
        <v>45</v>
      </c>
      <c r="B23" s="143" t="s">
        <v>110</v>
      </c>
      <c r="C23" s="146"/>
      <c r="D23" s="90">
        <v>1895.5</v>
      </c>
      <c r="E23" s="91">
        <v>1540</v>
      </c>
      <c r="F23" s="91">
        <v>1490</v>
      </c>
      <c r="G23" s="91">
        <v>1589</v>
      </c>
      <c r="H23" s="91">
        <v>158</v>
      </c>
      <c r="I23" s="91">
        <v>144</v>
      </c>
      <c r="J23" s="91">
        <v>158</v>
      </c>
      <c r="K23" s="91">
        <v>132</v>
      </c>
      <c r="L23" s="91">
        <v>1116</v>
      </c>
      <c r="M23" s="91">
        <v>1078.75</v>
      </c>
      <c r="N23" s="92">
        <v>1488</v>
      </c>
      <c r="O23" s="91">
        <v>1356</v>
      </c>
      <c r="P23" s="91">
        <v>8</v>
      </c>
      <c r="Q23" s="92">
        <v>0</v>
      </c>
      <c r="R23" s="92">
        <v>8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>
        <v>477</v>
      </c>
      <c r="Y23" s="127">
        <f t="shared" si="21"/>
        <v>5.4900419287211744</v>
      </c>
      <c r="Z23" s="127">
        <f t="shared" si="22"/>
        <v>6.1740041928721174</v>
      </c>
      <c r="AA23" s="127">
        <f t="shared" si="23"/>
        <v>0.30188679245283018</v>
      </c>
      <c r="AB23" s="127">
        <f t="shared" si="24"/>
        <v>0.27672955974842767</v>
      </c>
      <c r="AC23" s="127">
        <f t="shared" si="25"/>
        <v>0</v>
      </c>
      <c r="AD23" s="129">
        <f t="shared" si="26"/>
        <v>0</v>
      </c>
      <c r="AE23" s="136">
        <f t="shared" si="27"/>
        <v>12.24266247379455</v>
      </c>
      <c r="AF23" s="128">
        <f t="shared" si="7"/>
        <v>0.81245054075441836</v>
      </c>
      <c r="AG23" s="128">
        <f t="shared" si="8"/>
        <v>1.0664429530201343</v>
      </c>
      <c r="AH23" s="128">
        <f t="shared" si="9"/>
        <v>0.91139240506329111</v>
      </c>
      <c r="AI23" s="128">
        <f t="shared" si="10"/>
        <v>0.83544303797468356</v>
      </c>
      <c r="AJ23" s="128">
        <f t="shared" si="11"/>
        <v>0.96662186379928317</v>
      </c>
      <c r="AK23" s="128">
        <f t="shared" si="12"/>
        <v>0.91129032258064513</v>
      </c>
      <c r="AL23" s="128">
        <f t="shared" si="13"/>
        <v>0</v>
      </c>
      <c r="AM23" s="128">
        <f t="shared" si="14"/>
        <v>0</v>
      </c>
      <c r="AN23" s="128">
        <f t="shared" si="15"/>
        <v>0</v>
      </c>
      <c r="AO23" s="128">
        <f t="shared" si="16"/>
        <v>0</v>
      </c>
      <c r="AQ23" s="130">
        <f t="shared" si="17"/>
        <v>0.82006330654979298</v>
      </c>
      <c r="AR23" s="130">
        <f t="shared" si="18"/>
        <v>1.0442961165048543</v>
      </c>
      <c r="AS23" s="130">
        <f t="shared" si="19"/>
        <v>0.95974199288256223</v>
      </c>
      <c r="AT23" s="130">
        <f t="shared" si="20"/>
        <v>0.9064171122994652</v>
      </c>
    </row>
    <row r="24" spans="1:46" ht="25.5" customHeight="1" x14ac:dyDescent="0.35">
      <c r="A24" s="142" t="s">
        <v>20</v>
      </c>
      <c r="B24" s="143" t="s">
        <v>116</v>
      </c>
      <c r="C24" s="146"/>
      <c r="D24" s="90">
        <v>1943</v>
      </c>
      <c r="E24" s="91">
        <v>1928.6</v>
      </c>
      <c r="F24" s="91">
        <v>1542</v>
      </c>
      <c r="G24" s="91">
        <v>1676</v>
      </c>
      <c r="H24" s="91">
        <v>158</v>
      </c>
      <c r="I24" s="91">
        <v>42.5</v>
      </c>
      <c r="J24" s="91">
        <v>158</v>
      </c>
      <c r="K24" s="91">
        <v>120</v>
      </c>
      <c r="L24" s="91">
        <v>2207.75</v>
      </c>
      <c r="M24" s="91">
        <v>1698.75</v>
      </c>
      <c r="N24" s="92">
        <v>1488</v>
      </c>
      <c r="O24" s="91">
        <v>1284</v>
      </c>
      <c r="P24" s="91">
        <v>8</v>
      </c>
      <c r="Q24" s="92">
        <v>12</v>
      </c>
      <c r="R24" s="92">
        <v>8</v>
      </c>
      <c r="S24" s="92">
        <v>12</v>
      </c>
      <c r="T24" s="92">
        <v>0</v>
      </c>
      <c r="U24" s="92">
        <v>0</v>
      </c>
      <c r="V24" s="92">
        <v>0</v>
      </c>
      <c r="W24" s="92">
        <v>0</v>
      </c>
      <c r="X24" s="92">
        <v>687</v>
      </c>
      <c r="Y24" s="127">
        <f t="shared" si="21"/>
        <v>5.2799854439592426</v>
      </c>
      <c r="Z24" s="127">
        <f t="shared" si="22"/>
        <v>4.308588064046579</v>
      </c>
      <c r="AA24" s="127">
        <f t="shared" si="23"/>
        <v>7.9330422125181946E-2</v>
      </c>
      <c r="AB24" s="127">
        <f t="shared" si="24"/>
        <v>0.19213973799126638</v>
      </c>
      <c r="AC24" s="127">
        <f t="shared" si="25"/>
        <v>0</v>
      </c>
      <c r="AD24" s="129">
        <f t="shared" si="26"/>
        <v>0</v>
      </c>
      <c r="AE24" s="136">
        <f t="shared" si="27"/>
        <v>9.8600436681222696</v>
      </c>
      <c r="AF24" s="128">
        <f t="shared" si="7"/>
        <v>0.99258878023674724</v>
      </c>
      <c r="AG24" s="128">
        <f t="shared" si="8"/>
        <v>1.086900129701686</v>
      </c>
      <c r="AH24" s="128">
        <f t="shared" si="9"/>
        <v>0.26898734177215189</v>
      </c>
      <c r="AI24" s="128">
        <f t="shared" si="10"/>
        <v>0.759493670886076</v>
      </c>
      <c r="AJ24" s="128">
        <f t="shared" si="11"/>
        <v>0.76944853357490661</v>
      </c>
      <c r="AK24" s="128">
        <f t="shared" si="12"/>
        <v>0.86290322580645162</v>
      </c>
      <c r="AL24" s="128">
        <f t="shared" si="13"/>
        <v>0.66666666666666663</v>
      </c>
      <c r="AM24" s="128">
        <f t="shared" si="14"/>
        <v>1.5</v>
      </c>
      <c r="AN24" s="128">
        <f t="shared" si="15"/>
        <v>0</v>
      </c>
      <c r="AO24" s="128">
        <f t="shared" si="16"/>
        <v>0</v>
      </c>
      <c r="AQ24" s="130">
        <f t="shared" si="17"/>
        <v>0.9381722989052832</v>
      </c>
      <c r="AR24" s="130">
        <f t="shared" si="18"/>
        <v>1.0564705882352941</v>
      </c>
      <c r="AS24" s="130">
        <f t="shared" si="19"/>
        <v>0.77208620106058901</v>
      </c>
      <c r="AT24" s="130">
        <f t="shared" si="20"/>
        <v>0.86631016042780751</v>
      </c>
    </row>
    <row r="25" spans="1:46" ht="25.5" customHeight="1" x14ac:dyDescent="0.35">
      <c r="A25" s="142" t="s">
        <v>21</v>
      </c>
      <c r="B25" s="143" t="s">
        <v>117</v>
      </c>
      <c r="C25" s="146"/>
      <c r="D25" s="90">
        <v>2416.5</v>
      </c>
      <c r="E25" s="91">
        <v>1457.1666666666665</v>
      </c>
      <c r="F25" s="91">
        <v>1587</v>
      </c>
      <c r="G25" s="91">
        <v>1321.5</v>
      </c>
      <c r="H25" s="91">
        <v>316</v>
      </c>
      <c r="I25" s="91">
        <v>176.5</v>
      </c>
      <c r="J25" s="91">
        <v>158</v>
      </c>
      <c r="K25" s="91">
        <v>0</v>
      </c>
      <c r="L25" s="91">
        <v>1488</v>
      </c>
      <c r="M25" s="91">
        <v>1175.5</v>
      </c>
      <c r="N25" s="92">
        <v>1116</v>
      </c>
      <c r="O25" s="91">
        <v>1128</v>
      </c>
      <c r="P25" s="91">
        <v>17</v>
      </c>
      <c r="Q25" s="92">
        <v>96</v>
      </c>
      <c r="R25" s="92">
        <v>0</v>
      </c>
      <c r="S25" s="92">
        <v>0</v>
      </c>
      <c r="T25" s="92">
        <v>0</v>
      </c>
      <c r="U25" s="92">
        <v>0</v>
      </c>
      <c r="V25" s="92">
        <v>0</v>
      </c>
      <c r="W25" s="92">
        <v>0</v>
      </c>
      <c r="X25" s="92">
        <v>555</v>
      </c>
      <c r="Y25" s="127">
        <f t="shared" si="21"/>
        <v>4.7435435435435434</v>
      </c>
      <c r="Z25" s="127">
        <f t="shared" si="22"/>
        <v>4.4135135135135135</v>
      </c>
      <c r="AA25" s="127">
        <f t="shared" si="23"/>
        <v>0.49099099099099097</v>
      </c>
      <c r="AB25" s="127">
        <f t="shared" si="24"/>
        <v>0</v>
      </c>
      <c r="AC25" s="127">
        <f t="shared" si="25"/>
        <v>0</v>
      </c>
      <c r="AD25" s="129">
        <f t="shared" si="26"/>
        <v>0</v>
      </c>
      <c r="AE25" s="136">
        <f t="shared" si="27"/>
        <v>9.6480480480480466</v>
      </c>
      <c r="AF25" s="128">
        <f t="shared" si="7"/>
        <v>0.60300710393820256</v>
      </c>
      <c r="AG25" s="128">
        <f t="shared" si="8"/>
        <v>0.83270321361058597</v>
      </c>
      <c r="AH25" s="128">
        <f t="shared" si="9"/>
        <v>0.55854430379746833</v>
      </c>
      <c r="AI25" s="128">
        <f t="shared" si="10"/>
        <v>0</v>
      </c>
      <c r="AJ25" s="128">
        <f t="shared" si="11"/>
        <v>0.78998655913978499</v>
      </c>
      <c r="AK25" s="128">
        <f t="shared" si="12"/>
        <v>1.010752688172043</v>
      </c>
      <c r="AL25" s="128">
        <f t="shared" si="13"/>
        <v>0.17708333333333334</v>
      </c>
      <c r="AM25" s="128">
        <f t="shared" si="14"/>
        <v>0</v>
      </c>
      <c r="AN25" s="128">
        <f t="shared" si="15"/>
        <v>0</v>
      </c>
      <c r="AO25" s="128">
        <f t="shared" si="16"/>
        <v>0</v>
      </c>
      <c r="AQ25" s="130">
        <f t="shared" si="17"/>
        <v>0.59786520280573341</v>
      </c>
      <c r="AR25" s="130">
        <f t="shared" si="18"/>
        <v>0.75730659025787961</v>
      </c>
      <c r="AS25" s="130">
        <f t="shared" si="19"/>
        <v>0.84485049833887038</v>
      </c>
      <c r="AT25" s="130">
        <f t="shared" si="20"/>
        <v>1.010752688172043</v>
      </c>
    </row>
    <row r="26" spans="1:46" ht="25.5" customHeight="1" x14ac:dyDescent="0.35">
      <c r="A26" s="142" t="s">
        <v>22</v>
      </c>
      <c r="B26" s="143" t="s">
        <v>116</v>
      </c>
      <c r="C26" s="146"/>
      <c r="D26" s="90">
        <v>1772.5</v>
      </c>
      <c r="E26" s="91">
        <v>1133.75</v>
      </c>
      <c r="F26" s="91">
        <v>1176</v>
      </c>
      <c r="G26" s="91">
        <v>833.5</v>
      </c>
      <c r="H26" s="91">
        <v>158</v>
      </c>
      <c r="I26" s="91">
        <v>120</v>
      </c>
      <c r="J26" s="91">
        <v>0</v>
      </c>
      <c r="K26" s="91">
        <v>84</v>
      </c>
      <c r="L26" s="91">
        <v>1488</v>
      </c>
      <c r="M26" s="91">
        <v>756</v>
      </c>
      <c r="N26" s="92">
        <v>1020</v>
      </c>
      <c r="O26" s="91">
        <v>720</v>
      </c>
      <c r="P26" s="91">
        <v>8</v>
      </c>
      <c r="Q26" s="92">
        <v>0</v>
      </c>
      <c r="R26" s="92">
        <v>8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309</v>
      </c>
      <c r="Y26" s="127">
        <f t="shared" si="21"/>
        <v>6.1156957928802589</v>
      </c>
      <c r="Z26" s="127">
        <f t="shared" si="22"/>
        <v>5.0275080906148863</v>
      </c>
      <c r="AA26" s="127">
        <f t="shared" si="23"/>
        <v>0.38834951456310679</v>
      </c>
      <c r="AB26" s="127">
        <f t="shared" si="24"/>
        <v>0.27184466019417475</v>
      </c>
      <c r="AC26" s="127">
        <f t="shared" si="25"/>
        <v>0</v>
      </c>
      <c r="AD26" s="129">
        <f t="shared" si="26"/>
        <v>0</v>
      </c>
      <c r="AE26" s="136">
        <f t="shared" si="27"/>
        <v>11.803398058252426</v>
      </c>
      <c r="AF26" s="128">
        <f t="shared" si="7"/>
        <v>0.63963328631875882</v>
      </c>
      <c r="AG26" s="128">
        <f t="shared" si="8"/>
        <v>0.7087585034013606</v>
      </c>
      <c r="AH26" s="128">
        <f t="shared" si="9"/>
        <v>0.759493670886076</v>
      </c>
      <c r="AI26" s="128">
        <f t="shared" si="10"/>
        <v>0</v>
      </c>
      <c r="AJ26" s="128">
        <f t="shared" si="11"/>
        <v>0.50806451612903225</v>
      </c>
      <c r="AK26" s="128">
        <f t="shared" si="12"/>
        <v>0.70588235294117652</v>
      </c>
      <c r="AL26" s="128">
        <f t="shared" si="13"/>
        <v>0</v>
      </c>
      <c r="AM26" s="128">
        <f t="shared" si="14"/>
        <v>0</v>
      </c>
      <c r="AN26" s="128">
        <f t="shared" si="15"/>
        <v>0</v>
      </c>
      <c r="AO26" s="128">
        <f t="shared" si="16"/>
        <v>0</v>
      </c>
      <c r="AQ26" s="130">
        <f t="shared" si="17"/>
        <v>0.6494431494431494</v>
      </c>
      <c r="AR26" s="130">
        <f t="shared" si="18"/>
        <v>0.78018707482993199</v>
      </c>
      <c r="AS26" s="130">
        <f t="shared" si="19"/>
        <v>0.50534759358288772</v>
      </c>
      <c r="AT26" s="130">
        <f t="shared" si="20"/>
        <v>0.70038910505836571</v>
      </c>
    </row>
    <row r="27" spans="1:46" ht="25.5" customHeight="1" x14ac:dyDescent="0.35">
      <c r="A27" s="142" t="s">
        <v>23</v>
      </c>
      <c r="B27" s="143" t="s">
        <v>116</v>
      </c>
      <c r="C27" s="146"/>
      <c r="D27" s="90">
        <v>1476</v>
      </c>
      <c r="E27" s="91">
        <v>1194.25</v>
      </c>
      <c r="F27" s="91">
        <v>1149</v>
      </c>
      <c r="G27" s="91">
        <v>1161.5</v>
      </c>
      <c r="H27" s="91">
        <v>0</v>
      </c>
      <c r="I27" s="91">
        <v>48</v>
      </c>
      <c r="J27" s="91">
        <v>0</v>
      </c>
      <c r="K27" s="91">
        <v>0</v>
      </c>
      <c r="L27" s="91">
        <v>984</v>
      </c>
      <c r="M27" s="91">
        <v>967.5</v>
      </c>
      <c r="N27" s="92">
        <v>744</v>
      </c>
      <c r="O27" s="91">
        <v>720</v>
      </c>
      <c r="P27" s="91">
        <v>0</v>
      </c>
      <c r="Q27" s="92">
        <v>48</v>
      </c>
      <c r="R27" s="92">
        <v>0</v>
      </c>
      <c r="S27" s="92">
        <v>0</v>
      </c>
      <c r="T27" s="92">
        <v>0</v>
      </c>
      <c r="U27" s="92">
        <v>0</v>
      </c>
      <c r="V27" s="92">
        <v>0</v>
      </c>
      <c r="W27" s="92">
        <v>0</v>
      </c>
      <c r="X27" s="92">
        <v>139</v>
      </c>
      <c r="Y27" s="127">
        <f t="shared" si="21"/>
        <v>15.552158273381295</v>
      </c>
      <c r="Z27" s="127">
        <f t="shared" si="22"/>
        <v>13.535971223021583</v>
      </c>
      <c r="AA27" s="127">
        <f t="shared" si="23"/>
        <v>0.69064748201438853</v>
      </c>
      <c r="AB27" s="127">
        <f t="shared" si="24"/>
        <v>0</v>
      </c>
      <c r="AC27" s="127">
        <f t="shared" si="25"/>
        <v>0</v>
      </c>
      <c r="AD27" s="129">
        <f t="shared" si="26"/>
        <v>0</v>
      </c>
      <c r="AE27" s="136">
        <f t="shared" si="27"/>
        <v>29.778776978417266</v>
      </c>
      <c r="AF27" s="128">
        <f t="shared" si="7"/>
        <v>0.80911246612466126</v>
      </c>
      <c r="AG27" s="128">
        <f t="shared" si="8"/>
        <v>1.0108790252393385</v>
      </c>
      <c r="AH27" s="128">
        <f t="shared" si="9"/>
        <v>0</v>
      </c>
      <c r="AI27" s="128">
        <f t="shared" si="10"/>
        <v>0</v>
      </c>
      <c r="AJ27" s="128">
        <f t="shared" si="11"/>
        <v>0.98323170731707321</v>
      </c>
      <c r="AK27" s="128">
        <f t="shared" si="12"/>
        <v>0.967741935483871</v>
      </c>
      <c r="AL27" s="128">
        <f t="shared" si="13"/>
        <v>0</v>
      </c>
      <c r="AM27" s="128">
        <f t="shared" si="14"/>
        <v>0</v>
      </c>
      <c r="AN27" s="128">
        <f t="shared" si="15"/>
        <v>0</v>
      </c>
      <c r="AO27" s="128">
        <f t="shared" si="16"/>
        <v>0</v>
      </c>
      <c r="AQ27" s="130">
        <f t="shared" si="17"/>
        <v>0.84163279132791324</v>
      </c>
      <c r="AR27" s="130">
        <f t="shared" si="18"/>
        <v>1.0108790252393385</v>
      </c>
      <c r="AS27" s="130">
        <f t="shared" si="19"/>
        <v>1.0320121951219512</v>
      </c>
      <c r="AT27" s="130">
        <f t="shared" si="20"/>
        <v>0.967741935483871</v>
      </c>
    </row>
    <row r="28" spans="1:46" ht="25.5" customHeight="1" x14ac:dyDescent="0.35">
      <c r="A28" s="142" t="s">
        <v>24</v>
      </c>
      <c r="B28" s="143" t="s">
        <v>116</v>
      </c>
      <c r="C28" s="146"/>
      <c r="D28" s="90">
        <v>2123.583333333333</v>
      </c>
      <c r="E28" s="91">
        <v>1608.25</v>
      </c>
      <c r="F28" s="91">
        <v>1200</v>
      </c>
      <c r="G28" s="91">
        <v>822.25</v>
      </c>
      <c r="H28" s="91">
        <v>0</v>
      </c>
      <c r="I28" s="91">
        <v>0</v>
      </c>
      <c r="J28" s="91">
        <v>316</v>
      </c>
      <c r="K28" s="91">
        <v>60</v>
      </c>
      <c r="L28" s="91">
        <v>1488</v>
      </c>
      <c r="M28" s="91">
        <v>1326.5833333333333</v>
      </c>
      <c r="N28" s="92">
        <v>744</v>
      </c>
      <c r="O28" s="91">
        <v>600</v>
      </c>
      <c r="P28" s="91">
        <v>0</v>
      </c>
      <c r="Q28" s="92">
        <v>0</v>
      </c>
      <c r="R28" s="92">
        <v>17</v>
      </c>
      <c r="S28" s="92">
        <v>0</v>
      </c>
      <c r="T28" s="92">
        <v>0</v>
      </c>
      <c r="U28" s="92">
        <v>0</v>
      </c>
      <c r="V28" s="92">
        <v>0</v>
      </c>
      <c r="W28" s="92">
        <v>0</v>
      </c>
      <c r="X28" s="92">
        <v>462</v>
      </c>
      <c r="Y28" s="127">
        <f t="shared" si="21"/>
        <v>6.3524531024531017</v>
      </c>
      <c r="Z28" s="127">
        <f t="shared" si="22"/>
        <v>3.0784632034632033</v>
      </c>
      <c r="AA28" s="127">
        <f t="shared" si="23"/>
        <v>0</v>
      </c>
      <c r="AB28" s="127">
        <f t="shared" si="24"/>
        <v>0.12987012987012986</v>
      </c>
      <c r="AC28" s="127">
        <f t="shared" si="25"/>
        <v>0</v>
      </c>
      <c r="AD28" s="129">
        <f t="shared" si="26"/>
        <v>0</v>
      </c>
      <c r="AE28" s="136">
        <f t="shared" si="27"/>
        <v>9.5607864357864347</v>
      </c>
      <c r="AF28" s="128">
        <f t="shared" si="7"/>
        <v>0.75732841502177939</v>
      </c>
      <c r="AG28" s="128">
        <f t="shared" si="8"/>
        <v>0.68520833333333331</v>
      </c>
      <c r="AH28" s="128">
        <f t="shared" si="9"/>
        <v>0</v>
      </c>
      <c r="AI28" s="128">
        <f t="shared" si="10"/>
        <v>0.189873417721519</v>
      </c>
      <c r="AJ28" s="128">
        <f t="shared" si="11"/>
        <v>0.89152105734767018</v>
      </c>
      <c r="AK28" s="128">
        <f t="shared" si="12"/>
        <v>0.80645161290322576</v>
      </c>
      <c r="AL28" s="128">
        <f t="shared" si="13"/>
        <v>0</v>
      </c>
      <c r="AM28" s="128">
        <f t="shared" si="14"/>
        <v>0</v>
      </c>
      <c r="AN28" s="128">
        <f t="shared" si="15"/>
        <v>0</v>
      </c>
      <c r="AO28" s="128">
        <f t="shared" si="16"/>
        <v>0</v>
      </c>
      <c r="AQ28" s="130">
        <f t="shared" si="17"/>
        <v>0.75732841502177939</v>
      </c>
      <c r="AR28" s="130">
        <f t="shared" si="18"/>
        <v>0.58195910290237463</v>
      </c>
      <c r="AS28" s="130">
        <f t="shared" si="19"/>
        <v>0.89152105734767018</v>
      </c>
      <c r="AT28" s="130">
        <f t="shared" si="20"/>
        <v>0.78843626806833111</v>
      </c>
    </row>
    <row r="29" spans="1:46" ht="29" customHeight="1" x14ac:dyDescent="0.35">
      <c r="A29" s="142" t="s">
        <v>25</v>
      </c>
      <c r="B29" s="143" t="s">
        <v>106</v>
      </c>
      <c r="C29" s="146"/>
      <c r="D29" s="90">
        <v>1399.5</v>
      </c>
      <c r="E29" s="91">
        <v>1281</v>
      </c>
      <c r="F29" s="91">
        <v>1450</v>
      </c>
      <c r="G29" s="91">
        <v>1061.25</v>
      </c>
      <c r="H29" s="91">
        <v>0</v>
      </c>
      <c r="I29" s="91">
        <v>0</v>
      </c>
      <c r="J29" s="91">
        <v>473</v>
      </c>
      <c r="K29" s="91">
        <v>147.75</v>
      </c>
      <c r="L29" s="91">
        <v>744</v>
      </c>
      <c r="M29" s="91">
        <v>804</v>
      </c>
      <c r="N29" s="92">
        <v>1116</v>
      </c>
      <c r="O29" s="91">
        <v>1104</v>
      </c>
      <c r="P29" s="91">
        <v>0</v>
      </c>
      <c r="Q29" s="92">
        <v>0</v>
      </c>
      <c r="R29" s="92">
        <v>25</v>
      </c>
      <c r="S29" s="92">
        <v>0</v>
      </c>
      <c r="T29" s="92">
        <v>0</v>
      </c>
      <c r="U29" s="92">
        <v>0</v>
      </c>
      <c r="V29" s="92">
        <v>0</v>
      </c>
      <c r="W29" s="92">
        <v>0</v>
      </c>
      <c r="X29" s="92">
        <v>698</v>
      </c>
      <c r="Y29" s="127">
        <f t="shared" ref="Y29" si="28">SUM(E29+M29)/X29</f>
        <v>2.987106017191977</v>
      </c>
      <c r="Z29" s="127">
        <f t="shared" ref="Z29" si="29">SUM(G29+O29)/X29</f>
        <v>3.1020773638968482</v>
      </c>
      <c r="AA29" s="127">
        <f t="shared" ref="AA29" si="30">SUM(I29+Q29)/X29</f>
        <v>0</v>
      </c>
      <c r="AB29" s="127">
        <f t="shared" ref="AB29" si="31">SUM(K29+S29)/X29</f>
        <v>0.21167621776504297</v>
      </c>
      <c r="AC29" s="127">
        <f t="shared" ref="AC29" si="32">SUM(U29)/X29</f>
        <v>0</v>
      </c>
      <c r="AD29" s="129">
        <f t="shared" ref="AD29" si="33">SUM(W29)/X29</f>
        <v>0</v>
      </c>
      <c r="AE29" s="136">
        <f t="shared" ref="AE29" si="34">SUM(Y29:AD29)</f>
        <v>6.3008595988538678</v>
      </c>
      <c r="AF29" s="128">
        <f t="shared" si="7"/>
        <v>0.91532690246516613</v>
      </c>
      <c r="AG29" s="128">
        <f t="shared" si="8"/>
        <v>0.73189655172413792</v>
      </c>
      <c r="AH29" s="128">
        <f t="shared" si="9"/>
        <v>0</v>
      </c>
      <c r="AI29" s="128">
        <f t="shared" si="10"/>
        <v>0.31236786469344607</v>
      </c>
      <c r="AJ29" s="128">
        <f t="shared" si="11"/>
        <v>1.0806451612903225</v>
      </c>
      <c r="AK29" s="128">
        <f t="shared" si="12"/>
        <v>0.989247311827957</v>
      </c>
      <c r="AL29" s="128">
        <f t="shared" si="13"/>
        <v>0</v>
      </c>
      <c r="AM29" s="128">
        <f t="shared" si="14"/>
        <v>0</v>
      </c>
      <c r="AN29" s="128">
        <f t="shared" si="15"/>
        <v>0</v>
      </c>
      <c r="AO29" s="128">
        <f t="shared" si="16"/>
        <v>0</v>
      </c>
      <c r="AQ29" s="130">
        <f t="shared" ref="AQ29" si="35">SUM(E29+I29)/(D29+H29)</f>
        <v>0.91532690246516613</v>
      </c>
      <c r="AR29" s="130">
        <f t="shared" ref="AR29" si="36">SUM(G29+K29)/(F29+J29)</f>
        <v>0.62870514820592827</v>
      </c>
      <c r="AS29" s="130">
        <f t="shared" ref="AS29" si="37">SUM(M29+Q29)/(L29+P29)</f>
        <v>1.0806451612903225</v>
      </c>
      <c r="AT29" s="130">
        <f t="shared" ref="AT29" si="38">SUM(O29+S29)/(N29+R29)</f>
        <v>0.96757230499561786</v>
      </c>
    </row>
    <row r="30" spans="1:46" ht="29" customHeight="1" x14ac:dyDescent="0.35">
      <c r="A30" s="142" t="s">
        <v>26</v>
      </c>
      <c r="B30" s="143" t="s">
        <v>120</v>
      </c>
      <c r="C30" s="146"/>
      <c r="D30" s="90">
        <v>1970</v>
      </c>
      <c r="E30" s="91">
        <v>1427.55</v>
      </c>
      <c r="F30" s="91">
        <v>1116</v>
      </c>
      <c r="G30" s="91">
        <v>977</v>
      </c>
      <c r="H30" s="91">
        <v>0</v>
      </c>
      <c r="I30" s="91">
        <v>0</v>
      </c>
      <c r="J30" s="91">
        <v>158</v>
      </c>
      <c r="K30" s="91">
        <v>48</v>
      </c>
      <c r="L30" s="91">
        <v>1848</v>
      </c>
      <c r="M30" s="91">
        <v>1153.5</v>
      </c>
      <c r="N30" s="92">
        <v>1116</v>
      </c>
      <c r="O30" s="91">
        <v>948</v>
      </c>
      <c r="P30" s="91">
        <v>0</v>
      </c>
      <c r="Q30" s="92">
        <v>0</v>
      </c>
      <c r="R30" s="92">
        <v>8</v>
      </c>
      <c r="S30" s="92">
        <v>0</v>
      </c>
      <c r="T30" s="92">
        <v>0</v>
      </c>
      <c r="U30" s="92">
        <v>0</v>
      </c>
      <c r="V30" s="92">
        <v>0</v>
      </c>
      <c r="W30" s="92">
        <v>0</v>
      </c>
      <c r="X30" s="92">
        <v>416</v>
      </c>
      <c r="Y30" s="127">
        <f t="shared" ref="Y30" si="39">SUM(E30+M30)/X30</f>
        <v>6.2044471153846157</v>
      </c>
      <c r="Z30" s="127">
        <f t="shared" ref="Z30" si="40">SUM(G30+O30)/X30</f>
        <v>4.6274038461538458</v>
      </c>
      <c r="AA30" s="127">
        <f t="shared" ref="AA30" si="41">SUM(I30+Q30)/X30</f>
        <v>0</v>
      </c>
      <c r="AB30" s="127">
        <f t="shared" ref="AB30" si="42">SUM(K30+S30)/X30</f>
        <v>0.11538461538461539</v>
      </c>
      <c r="AC30" s="127">
        <f t="shared" ref="AC30" si="43">SUM(U30)/X30</f>
        <v>0</v>
      </c>
      <c r="AD30" s="129">
        <f t="shared" ref="AD30" si="44">SUM(W30)/X30</f>
        <v>0</v>
      </c>
      <c r="AE30" s="136">
        <f t="shared" ref="AE30" si="45">SUM(Y30:AD30)</f>
        <v>10.947235576923076</v>
      </c>
      <c r="AF30" s="128">
        <f t="shared" si="7"/>
        <v>0.72464467005076139</v>
      </c>
      <c r="AG30" s="128">
        <f t="shared" si="8"/>
        <v>0.87544802867383509</v>
      </c>
      <c r="AH30" s="128">
        <f t="shared" si="9"/>
        <v>0</v>
      </c>
      <c r="AI30" s="128">
        <f t="shared" si="10"/>
        <v>0.30379746835443039</v>
      </c>
      <c r="AJ30" s="128">
        <f t="shared" si="11"/>
        <v>0.62418831168831168</v>
      </c>
      <c r="AK30" s="128">
        <f t="shared" si="12"/>
        <v>0.84946236559139787</v>
      </c>
      <c r="AL30" s="128">
        <f t="shared" si="13"/>
        <v>0</v>
      </c>
      <c r="AM30" s="128">
        <f t="shared" si="14"/>
        <v>0</v>
      </c>
      <c r="AN30" s="128">
        <f t="shared" si="15"/>
        <v>0</v>
      </c>
      <c r="AO30" s="128">
        <f t="shared" si="16"/>
        <v>0</v>
      </c>
      <c r="AQ30" s="130">
        <f t="shared" ref="AQ30" si="46">SUM(E30+I30)/(D30+H30)</f>
        <v>0.72464467005076139</v>
      </c>
      <c r="AR30" s="130">
        <f t="shared" ref="AR30" si="47">SUM(G30+K30)/(F30+J30)</f>
        <v>0.80455259026687598</v>
      </c>
      <c r="AS30" s="130">
        <f t="shared" ref="AS30" si="48">SUM(M30+Q30)/(L30+P30)</f>
        <v>0.62418831168831168</v>
      </c>
      <c r="AT30" s="130">
        <f t="shared" ref="AT30" si="49">SUM(O30+S30)/(N30+R30)</f>
        <v>0.84341637010676151</v>
      </c>
    </row>
  </sheetData>
  <mergeCells count="42">
    <mergeCell ref="AQ1:AR1"/>
    <mergeCell ref="AS1:AT1"/>
    <mergeCell ref="AR2:AR3"/>
    <mergeCell ref="AS2:AS3"/>
    <mergeCell ref="AT2:AT3"/>
    <mergeCell ref="AQ2:AQ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AJ1:AM1"/>
    <mergeCell ref="AC2:AC3"/>
    <mergeCell ref="AD2:AD3"/>
    <mergeCell ref="AE2:AE3"/>
    <mergeCell ref="AF1:AI1"/>
    <mergeCell ref="AH2:AH3"/>
    <mergeCell ref="AI2:AI3"/>
  </mergeCells>
  <conditionalFormatting sqref="AD5:AE28">
    <cfRule type="expression" dxfId="6" priority="21">
      <formula>$O$500=1</formula>
    </cfRule>
  </conditionalFormatting>
  <conditionalFormatting sqref="AD29:AE29">
    <cfRule type="expression" dxfId="5" priority="12">
      <formula>$O$500=1</formula>
    </cfRule>
  </conditionalFormatting>
  <conditionalFormatting sqref="AD30:AE30">
    <cfRule type="expression" dxfId="4" priority="9">
      <formula>$O$500=1</formula>
    </cfRule>
  </conditionalFormatting>
  <conditionalFormatting sqref="T5:U29">
    <cfRule type="expression" dxfId="3" priority="4">
      <formula>$J$505=1</formula>
    </cfRule>
  </conditionalFormatting>
  <conditionalFormatting sqref="V5:W30">
    <cfRule type="expression" dxfId="2" priority="7">
      <formula>$J$505=1</formula>
    </cfRule>
  </conditionalFormatting>
  <conditionalFormatting sqref="T30:U30">
    <cfRule type="expression" dxfId="1" priority="5">
      <formula>$J$505=1</formula>
    </cfRule>
  </conditionalFormatting>
  <conditionalFormatting sqref="AH4:AH30">
    <cfRule type="expression" dxfId="0" priority="1">
      <formula>$O$626=1</formula>
    </cfRule>
  </conditionalFormatting>
  <dataValidations count="2">
    <dataValidation type="decimal" operator="greaterThanOrEqual" allowBlank="1" showInputMessage="1" showErrorMessage="1" sqref="D4:X30 AD4:AJ30">
      <formula1>0</formula1>
    </dataValidation>
    <dataValidation type="list" allowBlank="1" showInputMessage="1" showErrorMessage="1" sqref="B4:C30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2021\February 2021\[NStf-Fil V37.1.xlsm]Wards'!#REF!,0) &amp; ":F" &amp; (MATCH(INDIRECT("D" &amp; ROW()),'\\Tatooine\DailyStaffingLevels\Safer staffing monthly reports\Safer Staffing 2021\February 2021\[NStf-Fil V37.1.xlsm]Wards'!#REF!,0) + COUNTIF('\\Tatooine\DailyStaffingLevels\Safer staffing monthly reports\Safer Staffing 2021\February 2021\[NStf-Fil V37.1.xlsm]Wards'!#REF!,INDIRECT("D" &amp; ROW()))-1))</xm:f>
          </x14:formula1>
          <xm:sqref>A4:A30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2022-02-18T07:00:00Z</dcterms:modified>
</cp:coreProperties>
</file>