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0\Uploads\"/>
    </mc:Choice>
  </mc:AlternateContent>
  <bookViews>
    <workbookView xWindow="480" yWindow="2230" windowWidth="18190" windowHeight="9660" tabRatio="717" firstSheet="7" activeTab="7"/>
  </bookViews>
  <sheets>
    <sheet name="%summary " sheetId="16" state="hidden" r:id="rId1"/>
    <sheet name="info " sheetId="18" state="hidden" r:id="rId2"/>
    <sheet name="October" sheetId="21" state="hidden" r:id="rId3"/>
    <sheet name="March" sheetId="24" state="hidden" r:id="rId4"/>
    <sheet name="Midnight Bed State" sheetId="23" state="hidden" r:id="rId5"/>
    <sheet name="A&amp;E" sheetId="29" state="hidden" r:id="rId6"/>
    <sheet name="Conditional Format" sheetId="31" state="hidden" r:id="rId7"/>
    <sheet name="NStf" sheetId="33" r:id="rId8"/>
  </sheets>
  <externalReferences>
    <externalReference r:id="rId9"/>
  </externalReferences>
  <definedNames>
    <definedName name="_xlnm.Print_Area" localSheetId="3">March!$A$1:$W$35</definedName>
    <definedName name="Specialties">'[1]Reference Data'!$A$2:$A$250</definedName>
  </definedNames>
  <calcPr calcId="162913"/>
</workbook>
</file>

<file path=xl/calcChain.xml><?xml version="1.0" encoding="utf-8"?>
<calcChain xmlns="http://schemas.openxmlformats.org/spreadsheetml/2006/main">
  <c r="AF5" i="33" l="1"/>
  <c r="AG5" i="33"/>
  <c r="AH5" i="33"/>
  <c r="AI5" i="33"/>
  <c r="AJ5" i="33"/>
  <c r="AK5" i="33"/>
  <c r="AL5" i="33"/>
  <c r="AM5" i="33"/>
  <c r="AN5" i="33"/>
  <c r="AO5" i="33"/>
  <c r="AF6" i="33"/>
  <c r="AG6" i="33"/>
  <c r="AH6" i="33"/>
  <c r="AI6" i="33"/>
  <c r="AJ6" i="33"/>
  <c r="AK6" i="33"/>
  <c r="AL6" i="33"/>
  <c r="AM6" i="33"/>
  <c r="AN6" i="33"/>
  <c r="AO6" i="33"/>
  <c r="AF7" i="33"/>
  <c r="AG7" i="33"/>
  <c r="AH7" i="33"/>
  <c r="AI7" i="33"/>
  <c r="AJ7" i="33"/>
  <c r="AK7" i="33"/>
  <c r="AL7" i="33"/>
  <c r="AM7" i="33"/>
  <c r="AN7" i="33"/>
  <c r="AO7" i="33"/>
  <c r="AF8" i="33"/>
  <c r="AG8" i="33"/>
  <c r="AH8" i="33"/>
  <c r="AI8" i="33"/>
  <c r="AJ8" i="33"/>
  <c r="AK8" i="33"/>
  <c r="AL8" i="33"/>
  <c r="AM8" i="33"/>
  <c r="AN8" i="33"/>
  <c r="AO8" i="33"/>
  <c r="AF9" i="33"/>
  <c r="AG9" i="33"/>
  <c r="AH9" i="33"/>
  <c r="AI9" i="33"/>
  <c r="AJ9" i="33"/>
  <c r="AK9" i="33"/>
  <c r="AL9" i="33"/>
  <c r="AM9" i="33"/>
  <c r="AN9" i="33"/>
  <c r="AO9" i="33"/>
  <c r="AF10" i="33"/>
  <c r="AG10" i="33"/>
  <c r="AH10" i="33"/>
  <c r="AI10" i="33"/>
  <c r="AJ10" i="33"/>
  <c r="AK10" i="33"/>
  <c r="AL10" i="33"/>
  <c r="AM10" i="33"/>
  <c r="AN10" i="33"/>
  <c r="AO10" i="33"/>
  <c r="AF11" i="33"/>
  <c r="AG11" i="33"/>
  <c r="AH11" i="33"/>
  <c r="AI11" i="33"/>
  <c r="AJ11" i="33"/>
  <c r="AK11" i="33"/>
  <c r="AL11" i="33"/>
  <c r="AM11" i="33"/>
  <c r="AN11" i="33"/>
  <c r="AO11" i="33"/>
  <c r="AF12" i="33"/>
  <c r="AG12" i="33"/>
  <c r="AH12" i="33"/>
  <c r="AI12" i="33"/>
  <c r="AJ12" i="33"/>
  <c r="AK12" i="33"/>
  <c r="AL12" i="33"/>
  <c r="AM12" i="33"/>
  <c r="AN12" i="33"/>
  <c r="AO12" i="33"/>
  <c r="AF13" i="33"/>
  <c r="AG13" i="33"/>
  <c r="AH13" i="33"/>
  <c r="AI13" i="33"/>
  <c r="AJ13" i="33"/>
  <c r="AK13" i="33"/>
  <c r="AL13" i="33"/>
  <c r="AM13" i="33"/>
  <c r="AN13" i="33"/>
  <c r="AO13" i="33"/>
  <c r="AF14" i="33"/>
  <c r="AG14" i="33"/>
  <c r="AH14" i="33"/>
  <c r="AI14" i="33"/>
  <c r="AJ14" i="33"/>
  <c r="AK14" i="33"/>
  <c r="AL14" i="33"/>
  <c r="AM14" i="33"/>
  <c r="AN14" i="33"/>
  <c r="AO14" i="33"/>
  <c r="AF15" i="33"/>
  <c r="AG15" i="33"/>
  <c r="AH15" i="33"/>
  <c r="AI15" i="33"/>
  <c r="AJ15" i="33"/>
  <c r="AK15" i="33"/>
  <c r="AL15" i="33"/>
  <c r="AM15" i="33"/>
  <c r="AN15" i="33"/>
  <c r="AO15" i="33"/>
  <c r="AF16" i="33"/>
  <c r="AG16" i="33"/>
  <c r="AH16" i="33"/>
  <c r="AI16" i="33"/>
  <c r="AJ16" i="33"/>
  <c r="AK16" i="33"/>
  <c r="AL16" i="33"/>
  <c r="AM16" i="33"/>
  <c r="AN16" i="33"/>
  <c r="AO16" i="33"/>
  <c r="AF17" i="33"/>
  <c r="AG17" i="33"/>
  <c r="AH17" i="33"/>
  <c r="AI17" i="33"/>
  <c r="AJ17" i="33"/>
  <c r="AK17" i="33"/>
  <c r="AL17" i="33"/>
  <c r="AM17" i="33"/>
  <c r="AN17" i="33"/>
  <c r="AO17" i="33"/>
  <c r="AF18" i="33"/>
  <c r="AG18" i="33"/>
  <c r="AH18" i="33"/>
  <c r="AI18" i="33"/>
  <c r="AJ18" i="33"/>
  <c r="AK18" i="33"/>
  <c r="AL18" i="33"/>
  <c r="AM18" i="33"/>
  <c r="AN18" i="33"/>
  <c r="AO18" i="33"/>
  <c r="AF19" i="33"/>
  <c r="AG19" i="33"/>
  <c r="AH19" i="33"/>
  <c r="AI19" i="33"/>
  <c r="AJ19" i="33"/>
  <c r="AK19" i="33"/>
  <c r="AL19" i="33"/>
  <c r="AM19" i="33"/>
  <c r="AN19" i="33"/>
  <c r="AO19" i="33"/>
  <c r="AF20" i="33"/>
  <c r="AG20" i="33"/>
  <c r="AH20" i="33"/>
  <c r="AI20" i="33"/>
  <c r="AJ20" i="33"/>
  <c r="AK20" i="33"/>
  <c r="AL20" i="33"/>
  <c r="AM20" i="33"/>
  <c r="AN20" i="33"/>
  <c r="AO20" i="33"/>
  <c r="AF21" i="33"/>
  <c r="AG21" i="33"/>
  <c r="AH21" i="33"/>
  <c r="AI21" i="33"/>
  <c r="AJ21" i="33"/>
  <c r="AK21" i="33"/>
  <c r="AL21" i="33"/>
  <c r="AM21" i="33"/>
  <c r="AN21" i="33"/>
  <c r="AO21" i="33"/>
  <c r="AF22" i="33"/>
  <c r="AG22" i="33"/>
  <c r="AH22" i="33"/>
  <c r="AI22" i="33"/>
  <c r="AJ22" i="33"/>
  <c r="AK22" i="33"/>
  <c r="AL22" i="33"/>
  <c r="AM22" i="33"/>
  <c r="AN22" i="33"/>
  <c r="AO22" i="33"/>
  <c r="AF23" i="33"/>
  <c r="AG23" i="33"/>
  <c r="AH23" i="33"/>
  <c r="AI23" i="33"/>
  <c r="AJ23" i="33"/>
  <c r="AK23" i="33"/>
  <c r="AL23" i="33"/>
  <c r="AM23" i="33"/>
  <c r="AN23" i="33"/>
  <c r="AO23" i="33"/>
  <c r="AF24" i="33"/>
  <c r="AG24" i="33"/>
  <c r="AH24" i="33"/>
  <c r="AI24" i="33"/>
  <c r="AJ24" i="33"/>
  <c r="AK24" i="33"/>
  <c r="AL24" i="33"/>
  <c r="AM24" i="33"/>
  <c r="AN24" i="33"/>
  <c r="AO24" i="33"/>
  <c r="AF25" i="33"/>
  <c r="AG25" i="33"/>
  <c r="AH25" i="33"/>
  <c r="AI25" i="33"/>
  <c r="AJ25" i="33"/>
  <c r="AK25" i="33"/>
  <c r="AL25" i="33"/>
  <c r="AM25" i="33"/>
  <c r="AN25" i="33"/>
  <c r="AO25" i="33"/>
  <c r="AF26" i="33"/>
  <c r="AG26" i="33"/>
  <c r="AH26" i="33"/>
  <c r="AI26" i="33"/>
  <c r="AJ26" i="33"/>
  <c r="AK26" i="33"/>
  <c r="AL26" i="33"/>
  <c r="AM26" i="33"/>
  <c r="AN26" i="33"/>
  <c r="AO26" i="33"/>
  <c r="AF27" i="33"/>
  <c r="AG27" i="33"/>
  <c r="AH27" i="33"/>
  <c r="AI27" i="33"/>
  <c r="AJ27" i="33"/>
  <c r="AK27" i="33"/>
  <c r="AL27" i="33"/>
  <c r="AM27" i="33"/>
  <c r="AN27" i="33"/>
  <c r="AO27" i="33"/>
  <c r="AF28" i="33"/>
  <c r="AG28" i="33"/>
  <c r="AH28" i="33"/>
  <c r="AI28" i="33"/>
  <c r="AJ28" i="33"/>
  <c r="AK28" i="33"/>
  <c r="AL28" i="33"/>
  <c r="AM28" i="33"/>
  <c r="AN28" i="33"/>
  <c r="AO28" i="33"/>
  <c r="AF29" i="33"/>
  <c r="AG29" i="33"/>
  <c r="AH29" i="33"/>
  <c r="AI29" i="33"/>
  <c r="AJ29" i="33"/>
  <c r="AK29" i="33"/>
  <c r="AL29" i="33"/>
  <c r="AM29" i="33"/>
  <c r="AN29" i="33"/>
  <c r="AO29" i="33"/>
  <c r="AO4" i="33"/>
  <c r="AN4" i="33"/>
  <c r="AM4" i="33"/>
  <c r="AL4" i="33"/>
  <c r="AK4" i="33"/>
  <c r="AJ4" i="33"/>
  <c r="AI4" i="33"/>
  <c r="AH4" i="33"/>
  <c r="AG4" i="33"/>
  <c r="AF4" i="33"/>
  <c r="AT29" i="33" l="1"/>
  <c r="AS29" i="33"/>
  <c r="AR29" i="33"/>
  <c r="AQ29" i="33"/>
  <c r="AD29" i="33"/>
  <c r="AC29" i="33"/>
  <c r="AB29" i="33"/>
  <c r="AA29" i="33"/>
  <c r="Z29" i="33"/>
  <c r="Y29" i="33"/>
  <c r="AE29" i="33" l="1"/>
  <c r="Q37" i="23"/>
  <c r="N37" i="23"/>
  <c r="P37" i="23"/>
  <c r="O37" i="23"/>
  <c r="AQ4" i="33" l="1"/>
  <c r="M6" i="29" l="1"/>
  <c r="L6" i="29"/>
  <c r="K6" i="29"/>
  <c r="J6" i="29"/>
  <c r="J5" i="29" l="1"/>
  <c r="K5" i="29"/>
  <c r="L5" i="29"/>
  <c r="M5" i="29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T4" i="33"/>
  <c r="AS4" i="33"/>
  <c r="AD28" i="33"/>
  <c r="AC28" i="33"/>
  <c r="AB28" i="33"/>
  <c r="AA28" i="33"/>
  <c r="Z28" i="33"/>
  <c r="Y28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20" i="33"/>
  <c r="AC20" i="33"/>
  <c r="AB20" i="33"/>
  <c r="AA20" i="33"/>
  <c r="Z20" i="33"/>
  <c r="Y20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Y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Y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28" i="33"/>
  <c r="AE8" i="33"/>
  <c r="AE6" i="33"/>
  <c r="AE10" i="33"/>
  <c r="AE5" i="33"/>
  <c r="AE9" i="33"/>
  <c r="AE14" i="33"/>
  <c r="AE18" i="33"/>
  <c r="AE22" i="33"/>
  <c r="AE26" i="33"/>
  <c r="AE11" i="33"/>
  <c r="AE4" i="33"/>
  <c r="M4" i="29"/>
  <c r="L4" i="29"/>
  <c r="K4" i="29"/>
  <c r="J4" i="29"/>
</calcChain>
</file>

<file path=xl/sharedStrings.xml><?xml version="1.0" encoding="utf-8"?>
<sst xmlns="http://schemas.openxmlformats.org/spreadsheetml/2006/main" count="801" uniqueCount="126">
  <si>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</si>
  <si>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</si>
  <si>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</si>
  <si>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</si>
  <si>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</si>
  <si>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</si>
  <si>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</si>
  <si>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</si>
  <si>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</si>
  <si>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</si>
  <si>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</si>
  <si>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</si>
  <si>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</si>
  <si>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</si>
  <si>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</si>
  <si>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</si>
  <si>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</si>
  <si>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</si>
  <si>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</si>
  <si>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</si>
  <si>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</si>
  <si>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</si>
  <si>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</si>
  <si>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</si>
  <si>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</si>
  <si>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</si>
  <si>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</si>
  <si>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</si>
  <si>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</si>
  <si>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</si>
  <si>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</si>
  <si>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</si>
  <si>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</si>
  <si>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</si>
  <si>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</si>
  <si>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</si>
  <si>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</si>
  <si>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</si>
  <si>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</si>
  <si>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</si>
  <si>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</si>
  <si>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</si>
  <si>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</si>
  <si>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</si>
  <si>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</si>
  <si>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</si>
  <si>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</si>
  <si>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</si>
  <si>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</si>
  <si>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</si>
  <si>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</si>
  <si>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</si>
  <si>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</si>
  <si>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</si>
  <si>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</si>
  <si>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</si>
  <si>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</si>
  <si>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</si>
  <si>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</si>
  <si>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</si>
  <si>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</si>
  <si>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</si>
  <si>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</si>
  <si>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</si>
  <si>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</si>
  <si>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</si>
  <si>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</si>
  <si>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</si>
  <si>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</si>
  <si>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</si>
  <si>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</si>
  <si>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</si>
  <si>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</si>
  <si>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</si>
  <si>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</si>
  <si>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</si>
  <si>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</si>
  <si>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</si>
  <si>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</si>
  <si>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</si>
  <si>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</si>
  <si>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</si>
  <si>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</si>
  <si>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</si>
  <si>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</si>
  <si>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</si>
  <si>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</si>
  <si>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</si>
  <si>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</si>
  <si>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</si>
  <si>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</si>
  <si>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</si>
  <si>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</si>
  <si>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</si>
  <si>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</si>
  <si>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</si>
  <si>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</si>
  <si>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</si>
  <si>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Additional Info</t>
  </si>
  <si>
    <t>Band</t>
  </si>
  <si>
    <t>Shift</t>
  </si>
  <si>
    <t>Fill</t>
  </si>
  <si>
    <t>Less Than</t>
  </si>
  <si>
    <t>More Than</t>
  </si>
  <si>
    <t>Specialty 1</t>
  </si>
  <si>
    <t>Registered Nursing Associates</t>
  </si>
  <si>
    <t>Non- Registered Nursing Associates</t>
  </si>
  <si>
    <t>At a glance</t>
  </si>
  <si>
    <t>October</t>
  </si>
  <si>
    <t>November</t>
  </si>
  <si>
    <t>December</t>
  </si>
  <si>
    <t>430 - GERIATRIC MEDICINE - STANDARD</t>
  </si>
  <si>
    <t>320 - CARDIOLOGY - STANDARD</t>
  </si>
  <si>
    <t>502 - GYNAECOLOGY - STANDARD</t>
  </si>
  <si>
    <t>420 - PAEDIATRICS - STANDARD</t>
  </si>
  <si>
    <t>110 - TRAUMA &amp; ORTHOPAEDICS - STANDARD</t>
  </si>
  <si>
    <t>301 - GASTROENTEROLOGY - STANDARD</t>
  </si>
  <si>
    <t>400 - NEUROLOGY - STANDARD</t>
  </si>
  <si>
    <t>192 - CRITICAL CARE MEDICINE - STANDARD</t>
  </si>
  <si>
    <t>326 - ACUTE INTERNAL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</si>
  <si>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</si>
  <si>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</si>
  <si>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</si>
  <si>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</si>
  <si>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501 - OBSTETRICS - STANDARD</t>
  </si>
  <si>
    <t>800 - CLINICAL ONCOLOGY -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</si>
</sst>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5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</cellStyleXfs>
  <cellXfs count="245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/>
    <xf numFmtId="0" fontId="0" fillId="0" borderId="0" xfId="0" applyFill="1"/>
    <xf numFmtId="0" fontId="0" fillId="0" borderId="8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 wrapText="1"/>
    </xf>
    <xf numFmtId="0" fontId="0" fillId="0" borderId="1" xfId="0" applyFill="1" applyBorder="1"/>
    <xf numFmtId="0" fontId="0" fillId="0" borderId="1" xfId="0" applyFont="1" applyFill="1" applyBorder="1" applyAlignment="1">
      <alignment horizontal="left" wrapText="1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" fontId="32" fillId="51" borderId="1" xfId="415" applyNumberFormat="1" applyFont="1" applyFill="1" applyBorder="1" applyAlignment="1">
      <alignment horizontal="center" vertical="center" wrapText="1"/>
    </xf>
    <xf numFmtId="16" fontId="41" fillId="55" borderId="1" xfId="415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165" fontId="30" fillId="56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27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30" fillId="5" borderId="2" xfId="0" applyFont="1" applyFill="1" applyBorder="1" applyAlignment="1" applyProtection="1">
      <alignment horizontal="left" vertical="top" wrapText="1"/>
      <protection locked="0"/>
    </xf>
    <xf numFmtId="0" fontId="30" fillId="5" borderId="1" xfId="0" applyFont="1" applyFill="1" applyBorder="1" applyAlignment="1" applyProtection="1">
      <alignment horizontal="left" vertical="top" wrapText="1"/>
      <protection locked="0"/>
    </xf>
    <xf numFmtId="0" fontId="35" fillId="5" borderId="3" xfId="0" applyFont="1" applyFill="1" applyBorder="1" applyAlignment="1" applyProtection="1">
      <alignment horizontal="left" vertical="top" wrapText="1"/>
      <protection locked="0"/>
    </xf>
    <xf numFmtId="0" fontId="30" fillId="5" borderId="2" xfId="1" applyFont="1" applyFill="1" applyBorder="1" applyAlignment="1" applyProtection="1">
      <alignment horizontal="left" vertical="top" wrapText="1"/>
      <protection locked="0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0" fontId="0" fillId="57" borderId="26" xfId="0" applyFill="1" applyBorder="1" applyAlignment="1">
      <alignment horizontal="center"/>
    </xf>
    <xf numFmtId="17" fontId="1" fillId="50" borderId="7" xfId="0" applyNumberFormat="1" applyFont="1" applyFill="1" applyBorder="1" applyAlignment="1">
      <alignment horizontal="center" wrapText="1"/>
    </xf>
    <xf numFmtId="0" fontId="1" fillId="50" borderId="8" xfId="0" applyFont="1" applyFill="1" applyBorder="1" applyAlignment="1">
      <alignment horizontal="center" wrapText="1"/>
    </xf>
    <xf numFmtId="0" fontId="1" fillId="50" borderId="7" xfId="0" applyFont="1" applyFill="1" applyBorder="1" applyAlignment="1">
      <alignment horizontal="center"/>
    </xf>
    <xf numFmtId="0" fontId="1" fillId="50" borderId="8" xfId="0" applyFont="1" applyFill="1" applyBorder="1" applyAlignment="1">
      <alignment horizontal="center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3" xfId="415" applyNumberFormat="1" applyFont="1" applyFill="1" applyBorder="1" applyAlignment="1">
      <alignment horizontal="center" vertical="center" wrapText="1"/>
    </xf>
    <xf numFmtId="16" fontId="32" fillId="51" borderId="6" xfId="415" applyNumberFormat="1" applyFont="1" applyFill="1" applyBorder="1" applyAlignment="1">
      <alignment horizontal="center" vertical="center" wrapText="1"/>
    </xf>
    <xf numFmtId="16" fontId="32" fillId="51" borderId="2" xfId="415" applyNumberFormat="1" applyFont="1" applyFill="1" applyBorder="1" applyAlignment="1">
      <alignment horizontal="center" vertical="center" wrapText="1"/>
    </xf>
    <xf numFmtId="16" fontId="32" fillId="51" borderId="7" xfId="415" applyNumberFormat="1" applyFont="1" applyFill="1" applyBorder="1" applyAlignment="1">
      <alignment horizontal="center" vertical="center" wrapText="1"/>
    </xf>
    <xf numFmtId="0" fontId="34" fillId="51" borderId="8" xfId="415" applyFont="1" applyFill="1" applyBorder="1" applyAlignment="1">
      <alignment horizontal="center" vertical="center" wrapText="1"/>
    </xf>
    <xf numFmtId="16" fontId="32" fillId="51" borderId="8" xfId="415" applyNumberFormat="1" applyFont="1" applyFill="1" applyBorder="1" applyAlignment="1">
      <alignment horizontal="center" vertical="center" wrapText="1"/>
    </xf>
    <xf numFmtId="0" fontId="33" fillId="51" borderId="3" xfId="415" applyFont="1" applyFill="1" applyBorder="1" applyAlignment="1">
      <alignment horizontal="center" vertical="center" wrapText="1"/>
    </xf>
    <xf numFmtId="0" fontId="34" fillId="0" borderId="2" xfId="415" applyFont="1" applyBorder="1" applyAlignment="1">
      <alignment horizontal="center" vertical="center" wrapText="1"/>
    </xf>
    <xf numFmtId="16" fontId="32" fillId="51" borderId="1" xfId="415" applyNumberFormat="1" applyFont="1" applyFill="1" applyBorder="1" applyAlignment="1">
      <alignment horizontal="center" vertical="center" wrapText="1"/>
    </xf>
    <xf numFmtId="0" fontId="34" fillId="0" borderId="8" xfId="415" applyFont="1" applyBorder="1" applyAlignment="1">
      <alignment horizontal="center" vertical="center" wrapText="1"/>
    </xf>
    <xf numFmtId="0" fontId="32" fillId="51" borderId="3" xfId="415" applyFont="1" applyFill="1" applyBorder="1" applyAlignment="1" applyProtection="1">
      <alignment horizontal="center" vertical="center" wrapText="1"/>
      <protection hidden="1"/>
    </xf>
    <xf numFmtId="0" fontId="34" fillId="0" borderId="6" xfId="415" applyFont="1" applyBorder="1" applyAlignment="1">
      <alignment horizontal="center" vertical="center" wrapText="1"/>
    </xf>
    <xf numFmtId="0" fontId="32" fillId="51" borderId="1" xfId="415" applyFont="1" applyFill="1" applyBorder="1" applyAlignment="1" applyProtection="1">
      <alignment horizontal="center" vertical="center" wrapText="1"/>
      <protection hidden="1"/>
    </xf>
    <xf numFmtId="16" fontId="32" fillId="51" borderId="4" xfId="415" applyNumberFormat="1" applyFont="1" applyFill="1" applyBorder="1" applyAlignment="1">
      <alignment horizontal="left" vertical="center" wrapText="1"/>
    </xf>
    <xf numFmtId="16" fontId="32" fillId="51" borderId="5" xfId="415" applyNumberFormat="1" applyFont="1" applyFill="1" applyBorder="1" applyAlignment="1">
      <alignment horizontal="left" vertical="center" wrapText="1"/>
    </xf>
    <xf numFmtId="0" fontId="32" fillId="51" borderId="6" xfId="415" applyFont="1" applyFill="1" applyBorder="1" applyAlignment="1" applyProtection="1">
      <alignment horizontal="center" vertical="center" wrapText="1"/>
      <protection hidden="1"/>
    </xf>
    <xf numFmtId="0" fontId="32" fillId="51" borderId="2" xfId="415" applyFont="1" applyFill="1" applyBorder="1" applyAlignment="1" applyProtection="1">
      <alignment horizontal="center" vertical="center" wrapText="1"/>
      <protection hidden="1"/>
    </xf>
  </cellXfs>
  <cellStyles count="425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1" xfId="424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3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99FF99"/>
      <color rgb="FFC5D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0\Safer%20Staffing%20August%202020\NStf-Fil%20V3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>
      <pane xSplit="1" topLeftCell="EH1" activePane="topRight" state="frozen"/>
      <selection pane="topRight" activeCell="EP6" sqref="EP6"/>
    </sheetView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77"/>
      <c r="B3" s="178"/>
      <c r="C3" s="178"/>
      <c r="D3" s="179"/>
      <c r="E3" s="177" t="s">
        <v>31</v>
      </c>
      <c r="F3" s="178"/>
      <c r="G3" s="178"/>
      <c r="H3" s="179"/>
      <c r="I3" s="182" t="s">
        <v>32</v>
      </c>
      <c r="J3" s="183"/>
      <c r="K3" s="183"/>
      <c r="L3" s="184"/>
      <c r="M3" s="177" t="s">
        <v>33</v>
      </c>
      <c r="N3" s="178"/>
      <c r="O3" s="178"/>
      <c r="P3" s="179"/>
      <c r="Q3" s="167">
        <v>42095</v>
      </c>
      <c r="R3" s="168"/>
      <c r="S3" s="168"/>
      <c r="T3" s="169"/>
      <c r="U3" s="167">
        <v>42125</v>
      </c>
      <c r="V3" s="168"/>
      <c r="W3" s="168"/>
      <c r="X3" s="169"/>
      <c r="Y3" s="167">
        <v>42156</v>
      </c>
      <c r="Z3" s="168"/>
      <c r="AA3" s="168"/>
      <c r="AB3" s="169"/>
      <c r="AC3" s="167">
        <v>42186</v>
      </c>
      <c r="AD3" s="168"/>
      <c r="AE3" s="168"/>
      <c r="AF3" s="169"/>
      <c r="AG3" s="167">
        <v>42217</v>
      </c>
      <c r="AH3" s="168"/>
      <c r="AI3" s="168"/>
      <c r="AJ3" s="169"/>
      <c r="AK3" s="167">
        <v>42248</v>
      </c>
      <c r="AL3" s="168"/>
      <c r="AM3" s="168"/>
      <c r="AN3" s="169"/>
      <c r="AO3" s="167">
        <v>42278</v>
      </c>
      <c r="AP3" s="168"/>
      <c r="AQ3" s="168"/>
      <c r="AR3" s="169"/>
      <c r="AS3" s="167">
        <v>42309</v>
      </c>
      <c r="AT3" s="168"/>
      <c r="AU3" s="168"/>
      <c r="AV3" s="169"/>
      <c r="AW3" s="32"/>
      <c r="AX3" s="185">
        <v>42675</v>
      </c>
      <c r="AY3" s="186"/>
      <c r="AZ3" s="186"/>
      <c r="BA3" s="186"/>
      <c r="BB3" s="186"/>
      <c r="BC3" s="186"/>
      <c r="BD3" s="186"/>
      <c r="BE3" s="188"/>
      <c r="BF3" s="185">
        <v>42705</v>
      </c>
      <c r="BG3" s="186"/>
      <c r="BH3" s="186"/>
      <c r="BI3" s="186"/>
      <c r="BJ3" s="186"/>
      <c r="BK3" s="186"/>
      <c r="BL3" s="186"/>
      <c r="BM3" s="187"/>
      <c r="BN3" s="174">
        <v>42736</v>
      </c>
      <c r="BO3" s="175"/>
      <c r="BP3" s="175"/>
      <c r="BQ3" s="175"/>
      <c r="BR3" s="175"/>
      <c r="BS3" s="175"/>
      <c r="BT3" s="175"/>
      <c r="BU3" s="176"/>
      <c r="BV3" s="170">
        <v>42767</v>
      </c>
      <c r="BW3" s="171"/>
      <c r="BX3" s="171"/>
      <c r="BY3" s="171"/>
      <c r="BZ3" s="171"/>
      <c r="CA3" s="171"/>
      <c r="CB3" s="171"/>
      <c r="CC3" s="172"/>
      <c r="CD3" s="167">
        <v>42795</v>
      </c>
      <c r="CE3" s="168"/>
      <c r="CF3" s="168"/>
      <c r="CG3" s="168"/>
      <c r="CH3" s="168"/>
      <c r="CI3" s="168"/>
      <c r="CJ3" s="168"/>
      <c r="CK3" s="169"/>
      <c r="CL3" s="167">
        <v>42826</v>
      </c>
      <c r="CM3" s="168"/>
      <c r="CN3" s="168"/>
      <c r="CO3" s="168"/>
      <c r="CP3" s="168"/>
      <c r="CQ3" s="168"/>
      <c r="CR3" s="168"/>
      <c r="CS3" s="169"/>
      <c r="CT3" s="167">
        <v>42856</v>
      </c>
      <c r="CU3" s="168"/>
      <c r="CV3" s="168"/>
      <c r="CW3" s="168"/>
      <c r="CX3" s="168"/>
      <c r="CY3" s="168"/>
      <c r="CZ3" s="168"/>
      <c r="DA3" s="169"/>
      <c r="DB3" s="191">
        <v>42887</v>
      </c>
      <c r="DC3" s="192"/>
      <c r="DD3" s="192"/>
      <c r="DE3" s="192"/>
      <c r="DF3" s="192"/>
      <c r="DG3" s="44"/>
      <c r="DH3" s="44"/>
      <c r="DI3" s="44"/>
      <c r="DJ3" s="162" t="s">
        <v>47</v>
      </c>
      <c r="DK3" s="163"/>
      <c r="DL3" s="163"/>
      <c r="DM3" s="163"/>
      <c r="DN3" s="163"/>
      <c r="DO3" s="163"/>
      <c r="DP3" s="163"/>
      <c r="DQ3" s="164"/>
      <c r="DR3" s="193" t="s">
        <v>48</v>
      </c>
      <c r="DS3" s="194"/>
      <c r="DT3" s="194"/>
      <c r="DU3" s="194"/>
      <c r="DV3" s="194"/>
      <c r="DW3" s="194"/>
      <c r="DX3" s="194"/>
      <c r="DY3" s="195"/>
      <c r="DZ3" s="174">
        <v>42979</v>
      </c>
      <c r="EA3" s="198"/>
      <c r="EB3" s="198"/>
      <c r="EC3" s="198"/>
      <c r="ED3" s="198"/>
      <c r="EE3" s="198"/>
      <c r="EF3" s="198"/>
      <c r="EG3" s="198"/>
      <c r="EH3" s="185">
        <v>43009</v>
      </c>
      <c r="EI3" s="186"/>
      <c r="EJ3" s="186"/>
      <c r="EK3" s="186"/>
      <c r="EL3" s="186"/>
      <c r="EM3" s="186"/>
      <c r="EN3" s="186"/>
      <c r="EO3" s="187"/>
      <c r="EP3" s="174">
        <v>43040</v>
      </c>
      <c r="EQ3" s="175"/>
      <c r="ER3" s="175"/>
      <c r="ES3" s="175"/>
      <c r="ET3" s="175"/>
      <c r="EU3" s="175"/>
      <c r="EV3" s="175"/>
      <c r="EW3" s="175"/>
      <c r="EX3" s="157">
        <v>43070</v>
      </c>
      <c r="EY3" s="158"/>
      <c r="EZ3" s="158"/>
      <c r="FA3" s="158"/>
      <c r="FB3" s="158"/>
      <c r="FC3" s="158"/>
      <c r="FD3" s="158"/>
      <c r="FE3" s="158"/>
    </row>
    <row r="4" spans="1:161" ht="36" customHeight="1" x14ac:dyDescent="0.35">
      <c r="A4" s="180" t="s">
        <v>0</v>
      </c>
      <c r="B4" s="155" t="s">
        <v>1</v>
      </c>
      <c r="C4" s="155" t="s">
        <v>2</v>
      </c>
      <c r="D4" s="155" t="s">
        <v>1</v>
      </c>
      <c r="E4" s="155" t="s">
        <v>1</v>
      </c>
      <c r="F4" s="155" t="s">
        <v>2</v>
      </c>
      <c r="G4" s="155" t="s">
        <v>1</v>
      </c>
      <c r="H4" s="155" t="s">
        <v>2</v>
      </c>
      <c r="I4" s="155" t="s">
        <v>1</v>
      </c>
      <c r="J4" s="155" t="s">
        <v>2</v>
      </c>
      <c r="K4" s="155" t="s">
        <v>1</v>
      </c>
      <c r="L4" s="155" t="s">
        <v>2</v>
      </c>
      <c r="M4" s="155" t="s">
        <v>1</v>
      </c>
      <c r="N4" s="155" t="s">
        <v>2</v>
      </c>
      <c r="O4" s="155" t="s">
        <v>1</v>
      </c>
      <c r="P4" s="155" t="s">
        <v>2</v>
      </c>
      <c r="Q4" s="155" t="s">
        <v>1</v>
      </c>
      <c r="R4" s="155" t="s">
        <v>2</v>
      </c>
      <c r="S4" s="155" t="s">
        <v>1</v>
      </c>
      <c r="T4" s="155" t="s">
        <v>2</v>
      </c>
      <c r="U4" s="155" t="s">
        <v>1</v>
      </c>
      <c r="V4" s="155" t="s">
        <v>2</v>
      </c>
      <c r="W4" s="155" t="s">
        <v>1</v>
      </c>
      <c r="X4" s="155" t="s">
        <v>2</v>
      </c>
      <c r="Y4" s="155" t="s">
        <v>1</v>
      </c>
      <c r="Z4" s="155" t="s">
        <v>2</v>
      </c>
      <c r="AA4" s="155" t="s">
        <v>1</v>
      </c>
      <c r="AB4" s="155" t="s">
        <v>2</v>
      </c>
      <c r="AC4" s="155" t="s">
        <v>1</v>
      </c>
      <c r="AD4" s="155" t="s">
        <v>2</v>
      </c>
      <c r="AE4" s="155" t="s">
        <v>1</v>
      </c>
      <c r="AF4" s="155" t="s">
        <v>2</v>
      </c>
      <c r="AG4" s="155" t="s">
        <v>1</v>
      </c>
      <c r="AH4" s="155" t="s">
        <v>2</v>
      </c>
      <c r="AI4" s="155" t="s">
        <v>1</v>
      </c>
      <c r="AJ4" s="155" t="s">
        <v>2</v>
      </c>
      <c r="AK4" s="155" t="s">
        <v>1</v>
      </c>
      <c r="AL4" s="155" t="s">
        <v>2</v>
      </c>
      <c r="AM4" s="155" t="s">
        <v>1</v>
      </c>
      <c r="AN4" s="155" t="s">
        <v>2</v>
      </c>
      <c r="AO4" s="155" t="s">
        <v>1</v>
      </c>
      <c r="AP4" s="155" t="s">
        <v>2</v>
      </c>
      <c r="AQ4" s="155" t="s">
        <v>1</v>
      </c>
      <c r="AR4" s="155" t="s">
        <v>2</v>
      </c>
      <c r="AS4" s="155" t="s">
        <v>1</v>
      </c>
      <c r="AT4" s="155" t="s">
        <v>2</v>
      </c>
      <c r="AU4" s="155" t="s">
        <v>1</v>
      </c>
      <c r="AV4" s="155" t="s">
        <v>2</v>
      </c>
      <c r="AW4" s="155" t="s">
        <v>40</v>
      </c>
      <c r="AX4" s="155" t="s">
        <v>1</v>
      </c>
      <c r="AY4" s="155" t="s">
        <v>2</v>
      </c>
      <c r="AZ4" s="155" t="s">
        <v>1</v>
      </c>
      <c r="BA4" s="155" t="s">
        <v>2</v>
      </c>
      <c r="BB4" s="155" t="s">
        <v>37</v>
      </c>
      <c r="BC4" s="155" t="s">
        <v>38</v>
      </c>
      <c r="BD4" s="155" t="s">
        <v>39</v>
      </c>
      <c r="BE4" s="155" t="s">
        <v>40</v>
      </c>
      <c r="BF4" s="155" t="s">
        <v>1</v>
      </c>
      <c r="BG4" s="155" t="s">
        <v>2</v>
      </c>
      <c r="BH4" s="155" t="s">
        <v>1</v>
      </c>
      <c r="BI4" s="155" t="s">
        <v>2</v>
      </c>
      <c r="BJ4" s="155" t="s">
        <v>37</v>
      </c>
      <c r="BK4" s="155" t="s">
        <v>38</v>
      </c>
      <c r="BL4" s="155" t="s">
        <v>39</v>
      </c>
      <c r="BM4" s="155" t="s">
        <v>40</v>
      </c>
      <c r="BN4" s="173" t="s">
        <v>1</v>
      </c>
      <c r="BO4" s="173" t="s">
        <v>2</v>
      </c>
      <c r="BP4" s="173" t="s">
        <v>1</v>
      </c>
      <c r="BQ4" s="173" t="s">
        <v>2</v>
      </c>
      <c r="BR4" s="173" t="s">
        <v>37</v>
      </c>
      <c r="BS4" s="173" t="s">
        <v>38</v>
      </c>
      <c r="BT4" s="173" t="s">
        <v>39</v>
      </c>
      <c r="BU4" s="173" t="s">
        <v>40</v>
      </c>
      <c r="BV4" s="155" t="s">
        <v>1</v>
      </c>
      <c r="BW4" s="155" t="s">
        <v>2</v>
      </c>
      <c r="BX4" s="155" t="s">
        <v>1</v>
      </c>
      <c r="BY4" s="155" t="s">
        <v>2</v>
      </c>
      <c r="BZ4" s="155" t="s">
        <v>37</v>
      </c>
      <c r="CA4" s="155" t="s">
        <v>38</v>
      </c>
      <c r="CB4" s="155" t="s">
        <v>39</v>
      </c>
      <c r="CC4" s="155" t="s">
        <v>40</v>
      </c>
      <c r="CD4" s="155" t="s">
        <v>1</v>
      </c>
      <c r="CE4" s="155" t="s">
        <v>2</v>
      </c>
      <c r="CF4" s="155" t="s">
        <v>1</v>
      </c>
      <c r="CG4" s="155" t="s">
        <v>2</v>
      </c>
      <c r="CH4" s="155" t="s">
        <v>37</v>
      </c>
      <c r="CI4" s="155" t="s">
        <v>38</v>
      </c>
      <c r="CJ4" s="155" t="s">
        <v>39</v>
      </c>
      <c r="CK4" s="155" t="s">
        <v>40</v>
      </c>
      <c r="CL4" s="155" t="s">
        <v>1</v>
      </c>
      <c r="CM4" s="155" t="s">
        <v>2</v>
      </c>
      <c r="CN4" s="155" t="s">
        <v>1</v>
      </c>
      <c r="CO4" s="155" t="s">
        <v>2</v>
      </c>
      <c r="CP4" s="155" t="s">
        <v>37</v>
      </c>
      <c r="CQ4" s="155" t="s">
        <v>38</v>
      </c>
      <c r="CR4" s="155" t="s">
        <v>39</v>
      </c>
      <c r="CS4" s="155" t="s">
        <v>40</v>
      </c>
      <c r="CT4" s="165" t="s">
        <v>1</v>
      </c>
      <c r="CU4" s="165" t="s">
        <v>2</v>
      </c>
      <c r="CV4" s="165" t="s">
        <v>1</v>
      </c>
      <c r="CW4" s="165" t="s">
        <v>2</v>
      </c>
      <c r="CX4" s="165" t="s">
        <v>37</v>
      </c>
      <c r="CY4" s="165" t="s">
        <v>38</v>
      </c>
      <c r="CZ4" s="165" t="s">
        <v>39</v>
      </c>
      <c r="DA4" s="165" t="s">
        <v>40</v>
      </c>
      <c r="DB4" s="155" t="s">
        <v>1</v>
      </c>
      <c r="DC4" s="155" t="s">
        <v>2</v>
      </c>
      <c r="DD4" s="155" t="s">
        <v>1</v>
      </c>
      <c r="DE4" s="155" t="s">
        <v>2</v>
      </c>
      <c r="DF4" s="155" t="s">
        <v>37</v>
      </c>
      <c r="DG4" s="155" t="s">
        <v>38</v>
      </c>
      <c r="DH4" s="155" t="s">
        <v>39</v>
      </c>
      <c r="DI4" s="155" t="s">
        <v>40</v>
      </c>
      <c r="DJ4" s="156" t="s">
        <v>1</v>
      </c>
      <c r="DK4" s="156" t="s">
        <v>2</v>
      </c>
      <c r="DL4" s="156" t="s">
        <v>1</v>
      </c>
      <c r="DM4" s="156" t="s">
        <v>2</v>
      </c>
      <c r="DN4" s="156" t="s">
        <v>37</v>
      </c>
      <c r="DO4" s="159" t="s">
        <v>38</v>
      </c>
      <c r="DP4" s="159" t="s">
        <v>39</v>
      </c>
      <c r="DQ4" s="159" t="s">
        <v>40</v>
      </c>
      <c r="DR4" s="161" t="s">
        <v>1</v>
      </c>
      <c r="DS4" s="161" t="s">
        <v>2</v>
      </c>
      <c r="DT4" s="161" t="s">
        <v>1</v>
      </c>
      <c r="DU4" s="161" t="s">
        <v>2</v>
      </c>
      <c r="DV4" s="161" t="s">
        <v>37</v>
      </c>
      <c r="DW4" s="160" t="s">
        <v>38</v>
      </c>
      <c r="DX4" s="160" t="s">
        <v>39</v>
      </c>
      <c r="DY4" s="160" t="s">
        <v>40</v>
      </c>
      <c r="DZ4" s="190" t="s">
        <v>1</v>
      </c>
      <c r="EA4" s="190" t="s">
        <v>2</v>
      </c>
      <c r="EB4" s="190" t="s">
        <v>1</v>
      </c>
      <c r="EC4" s="190" t="s">
        <v>2</v>
      </c>
      <c r="ED4" s="190" t="s">
        <v>37</v>
      </c>
      <c r="EE4" s="197" t="s">
        <v>38</v>
      </c>
      <c r="EF4" s="197" t="s">
        <v>39</v>
      </c>
      <c r="EG4" s="197" t="s">
        <v>40</v>
      </c>
      <c r="EH4" s="189" t="s">
        <v>1</v>
      </c>
      <c r="EI4" s="189" t="s">
        <v>2</v>
      </c>
      <c r="EJ4" s="189" t="s">
        <v>1</v>
      </c>
      <c r="EK4" s="189" t="s">
        <v>2</v>
      </c>
      <c r="EL4" s="189" t="s">
        <v>37</v>
      </c>
      <c r="EM4" s="189" t="s">
        <v>38</v>
      </c>
      <c r="EN4" s="189" t="s">
        <v>39</v>
      </c>
      <c r="EO4" s="189" t="s">
        <v>40</v>
      </c>
      <c r="EP4" s="173" t="s">
        <v>1</v>
      </c>
      <c r="EQ4" s="173" t="s">
        <v>2</v>
      </c>
      <c r="ER4" s="173" t="s">
        <v>1</v>
      </c>
      <c r="ES4" s="173" t="s">
        <v>2</v>
      </c>
      <c r="ET4" s="173" t="s">
        <v>37</v>
      </c>
      <c r="EU4" s="173" t="s">
        <v>38</v>
      </c>
      <c r="EV4" s="80" t="s">
        <v>39</v>
      </c>
      <c r="EW4" s="80" t="s">
        <v>40</v>
      </c>
      <c r="EX4" s="154" t="s">
        <v>1</v>
      </c>
      <c r="EY4" s="154" t="s">
        <v>2</v>
      </c>
      <c r="EZ4" s="154" t="s">
        <v>1</v>
      </c>
      <c r="FA4" s="154" t="s">
        <v>2</v>
      </c>
      <c r="FB4" s="154" t="s">
        <v>37</v>
      </c>
      <c r="FC4" s="155" t="s">
        <v>38</v>
      </c>
      <c r="FD4" s="155" t="s">
        <v>39</v>
      </c>
      <c r="FE4" s="155" t="s">
        <v>40</v>
      </c>
    </row>
    <row r="5" spans="1:161" ht="15" customHeight="1" x14ac:dyDescent="0.35">
      <c r="A5" s="181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66"/>
      <c r="CU5" s="166"/>
      <c r="CV5" s="166"/>
      <c r="CW5" s="166"/>
      <c r="CX5" s="166"/>
      <c r="CY5" s="166"/>
      <c r="CZ5" s="166"/>
      <c r="DA5" s="166"/>
      <c r="DB5" s="156"/>
      <c r="DC5" s="156"/>
      <c r="DD5" s="156"/>
      <c r="DE5" s="156"/>
      <c r="DF5" s="156"/>
      <c r="DG5" s="156"/>
      <c r="DH5" s="156"/>
      <c r="DI5" s="156"/>
      <c r="DJ5" s="154"/>
      <c r="DK5" s="154"/>
      <c r="DL5" s="154"/>
      <c r="DM5" s="154"/>
      <c r="DN5" s="154"/>
      <c r="DO5" s="156"/>
      <c r="DP5" s="156"/>
      <c r="DQ5" s="156"/>
      <c r="DR5" s="196"/>
      <c r="DS5" s="196"/>
      <c r="DT5" s="196"/>
      <c r="DU5" s="196"/>
      <c r="DV5" s="196"/>
      <c r="DW5" s="161"/>
      <c r="DX5" s="161"/>
      <c r="DY5" s="161"/>
      <c r="DZ5" s="199"/>
      <c r="EA5" s="199"/>
      <c r="EB5" s="199"/>
      <c r="EC5" s="199"/>
      <c r="ED5" s="199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56"/>
      <c r="EQ5" s="156"/>
      <c r="ER5" s="156"/>
      <c r="ES5" s="156"/>
      <c r="ET5" s="156"/>
      <c r="EU5" s="156"/>
      <c r="EV5" s="79"/>
      <c r="EW5" s="79"/>
      <c r="EX5" s="154"/>
      <c r="EY5" s="154"/>
      <c r="EZ5" s="154"/>
      <c r="FA5" s="154"/>
      <c r="FB5" s="154"/>
      <c r="FC5" s="156"/>
      <c r="FD5" s="156"/>
      <c r="FE5" s="156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4" priority="29" stopIfTrue="1">
      <formula>$A$1="N"</formula>
    </cfRule>
  </conditionalFormatting>
  <conditionalFormatting sqref="BB4:BB5">
    <cfRule type="expression" dxfId="33" priority="28" stopIfTrue="1">
      <formula>$A$1="N"</formula>
    </cfRule>
  </conditionalFormatting>
  <conditionalFormatting sqref="BB34">
    <cfRule type="expression" dxfId="32" priority="27" stopIfTrue="1">
      <formula>$A$1="N"</formula>
    </cfRule>
  </conditionalFormatting>
  <conditionalFormatting sqref="BJ6:BJ33 BJ35:BJ37">
    <cfRule type="expression" dxfId="31" priority="26" stopIfTrue="1">
      <formula>$A$1="N"</formula>
    </cfRule>
  </conditionalFormatting>
  <conditionalFormatting sqref="BJ4:BJ5">
    <cfRule type="expression" dxfId="30" priority="25" stopIfTrue="1">
      <formula>$A$1="N"</formula>
    </cfRule>
  </conditionalFormatting>
  <conditionalFormatting sqref="BJ34">
    <cfRule type="expression" dxfId="29" priority="24" stopIfTrue="1">
      <formula>$A$1="N"</formula>
    </cfRule>
  </conditionalFormatting>
  <conditionalFormatting sqref="BR6:BR33 BR35:BR37">
    <cfRule type="expression" dxfId="28" priority="23" stopIfTrue="1">
      <formula>$A$1="N"</formula>
    </cfRule>
  </conditionalFormatting>
  <conditionalFormatting sqref="BR4:BR5">
    <cfRule type="expression" dxfId="27" priority="22" stopIfTrue="1">
      <formula>$A$1="N"</formula>
    </cfRule>
  </conditionalFormatting>
  <conditionalFormatting sqref="BR34">
    <cfRule type="expression" dxfId="26" priority="21" stopIfTrue="1">
      <formula>$A$1="N"</formula>
    </cfRule>
  </conditionalFormatting>
  <conditionalFormatting sqref="BZ6:BZ33 BZ35:BZ36">
    <cfRule type="expression" dxfId="25" priority="20" stopIfTrue="1">
      <formula>$A$1="N"</formula>
    </cfRule>
  </conditionalFormatting>
  <conditionalFormatting sqref="BZ4:BZ5">
    <cfRule type="expression" dxfId="24" priority="19" stopIfTrue="1">
      <formula>$A$1="N"</formula>
    </cfRule>
  </conditionalFormatting>
  <conditionalFormatting sqref="BZ34">
    <cfRule type="expression" dxfId="23" priority="18" stopIfTrue="1">
      <formula>$A$1="N"</formula>
    </cfRule>
  </conditionalFormatting>
  <conditionalFormatting sqref="BZ37">
    <cfRule type="expression" dxfId="22" priority="17" stopIfTrue="1">
      <formula>$A$1="N"</formula>
    </cfRule>
  </conditionalFormatting>
  <conditionalFormatting sqref="CH6:CH37">
    <cfRule type="expression" dxfId="21" priority="16" stopIfTrue="1">
      <formula>$A$1="N"</formula>
    </cfRule>
  </conditionalFormatting>
  <conditionalFormatting sqref="CH4:CH5">
    <cfRule type="expression" dxfId="20" priority="15" stopIfTrue="1">
      <formula>$A$1="N"</formula>
    </cfRule>
  </conditionalFormatting>
  <conditionalFormatting sqref="CP6:CP37">
    <cfRule type="expression" dxfId="19" priority="14" stopIfTrue="1">
      <formula>$A$1="N"</formula>
    </cfRule>
  </conditionalFormatting>
  <conditionalFormatting sqref="CP4:CP5">
    <cfRule type="expression" dxfId="18" priority="13" stopIfTrue="1">
      <formula>$A$1="N"</formula>
    </cfRule>
  </conditionalFormatting>
  <conditionalFormatting sqref="DF6:DF30 DF32:DF38">
    <cfRule type="expression" dxfId="17" priority="12" stopIfTrue="1">
      <formula>$A$1="N"</formula>
    </cfRule>
  </conditionalFormatting>
  <conditionalFormatting sqref="DF4:DF5">
    <cfRule type="expression" dxfId="16" priority="11" stopIfTrue="1">
      <formula>$A$1="N"</formula>
    </cfRule>
  </conditionalFormatting>
  <conditionalFormatting sqref="DF31">
    <cfRule type="expression" dxfId="15" priority="10" stopIfTrue="1">
      <formula>$A$1="N"</formula>
    </cfRule>
  </conditionalFormatting>
  <conditionalFormatting sqref="DN6:DN22 DN24:DN33 DN38 DN35:DN36">
    <cfRule type="expression" dxfId="14" priority="9" stopIfTrue="1">
      <formula>$A$1="N"</formula>
    </cfRule>
  </conditionalFormatting>
  <conditionalFormatting sqref="DN4:DN5">
    <cfRule type="expression" dxfId="13" priority="8" stopIfTrue="1">
      <formula>$A$1="N"</formula>
    </cfRule>
  </conditionalFormatting>
  <conditionalFormatting sqref="DN23">
    <cfRule type="expression" dxfId="12" priority="7" stopIfTrue="1">
      <formula>$A$1="N"</formula>
    </cfRule>
  </conditionalFormatting>
  <conditionalFormatting sqref="DN37">
    <cfRule type="expression" dxfId="11" priority="6" stopIfTrue="1">
      <formula>$A$1="N"</formula>
    </cfRule>
  </conditionalFormatting>
  <conditionalFormatting sqref="DN34">
    <cfRule type="expression" dxfId="10" priority="5" stopIfTrue="1">
      <formula>$A$1="N"</formula>
    </cfRule>
  </conditionalFormatting>
  <conditionalFormatting sqref="ET6:ET37">
    <cfRule type="expression" dxfId="9" priority="4" stopIfTrue="1">
      <formula>$A$1="N"</formula>
    </cfRule>
  </conditionalFormatting>
  <conditionalFormatting sqref="ET4">
    <cfRule type="expression" dxfId="8" priority="3" stopIfTrue="1">
      <formula>$A$1="N"</formula>
    </cfRule>
  </conditionalFormatting>
  <conditionalFormatting sqref="FB6:FB38">
    <cfRule type="expression" dxfId="7" priority="2" stopIfTrue="1">
      <formula>$A$1="N"</formula>
    </cfRule>
  </conditionalFormatting>
  <conditionalFormatting sqref="FB4:FB5">
    <cfRule type="expression" dxfId="6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-0.249977111117893"/>
  </sheetPr>
  <dimension ref="A1:E10"/>
  <sheetViews>
    <sheetView workbookViewId="0">
      <selection activeCell="E32" sqref="E32"/>
    </sheetView>
  </sheetViews>
  <sheetFormatPr defaultRowHeight="14.5" x14ac:dyDescent="0.35"/>
  <cols>
    <col min="1" max="1" width="21.6328125" customWidth="1"/>
    <col min="2" max="2" width="14.36328125" style="116" customWidth="1"/>
    <col min="3" max="3" width="15.90625" style="116" customWidth="1"/>
    <col min="4" max="4" width="12" style="116" customWidth="1"/>
    <col min="5" max="5" width="74.90625" customWidth="1"/>
  </cols>
  <sheetData>
    <row r="1" spans="1:5" x14ac:dyDescent="0.35">
      <c r="A1" s="200" t="s">
        <v>107</v>
      </c>
      <c r="B1" s="200"/>
      <c r="C1" s="200"/>
      <c r="D1" s="200"/>
      <c r="E1" s="200"/>
    </row>
    <row r="2" spans="1:5" x14ac:dyDescent="0.35">
      <c r="A2" s="203" t="s">
        <v>62</v>
      </c>
      <c r="B2" s="203" t="s">
        <v>99</v>
      </c>
      <c r="C2" s="203" t="s">
        <v>100</v>
      </c>
      <c r="D2" s="203" t="s">
        <v>101</v>
      </c>
      <c r="E2" s="201" t="s">
        <v>98</v>
      </c>
    </row>
    <row r="3" spans="1:5" x14ac:dyDescent="0.35">
      <c r="A3" s="204"/>
      <c r="B3" s="204"/>
      <c r="C3" s="204"/>
      <c r="D3" s="204"/>
      <c r="E3" s="202"/>
    </row>
    <row r="4" spans="1:5" s="120" customFormat="1" x14ac:dyDescent="0.35">
      <c r="A4" s="121"/>
      <c r="B4" s="118"/>
      <c r="C4" s="118"/>
      <c r="D4" s="128"/>
      <c r="E4" s="122"/>
    </row>
    <row r="5" spans="1:5" x14ac:dyDescent="0.35">
      <c r="A5" s="1"/>
      <c r="B5" s="137"/>
      <c r="C5" s="137"/>
      <c r="D5" s="128"/>
      <c r="E5" s="115"/>
    </row>
    <row r="6" spans="1:5" x14ac:dyDescent="0.35">
      <c r="A6" s="115"/>
      <c r="B6" s="137"/>
      <c r="C6" s="137"/>
      <c r="D6" s="128"/>
      <c r="E6" s="115"/>
    </row>
    <row r="7" spans="1:5" x14ac:dyDescent="0.35">
      <c r="A7" s="115"/>
      <c r="B7" s="137"/>
      <c r="C7" s="118"/>
      <c r="D7" s="128"/>
      <c r="E7" s="122"/>
    </row>
    <row r="8" spans="1:5" x14ac:dyDescent="0.35">
      <c r="A8" s="1"/>
      <c r="B8" s="137"/>
      <c r="C8" s="137"/>
      <c r="D8" s="118"/>
      <c r="E8" s="122"/>
    </row>
    <row r="9" spans="1:5" x14ac:dyDescent="0.35">
      <c r="A9" s="1"/>
      <c r="B9" s="137"/>
      <c r="C9" s="137"/>
      <c r="D9" s="137"/>
      <c r="E9" s="122"/>
    </row>
    <row r="10" spans="1:5" x14ac:dyDescent="0.35">
      <c r="A10" s="123"/>
      <c r="B10" s="137"/>
      <c r="C10" s="137"/>
      <c r="D10" s="137"/>
      <c r="E10" s="124"/>
    </row>
  </sheetData>
  <mergeCells count="6">
    <mergeCell ref="A1:E1"/>
    <mergeCell ref="E2:E3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>
      <selection activeCell="F31" sqref="F31"/>
    </sheetView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10" t="s">
        <v>49</v>
      </c>
      <c r="C1" s="210"/>
      <c r="D1" s="210"/>
      <c r="E1" s="210"/>
      <c r="F1" s="210" t="s">
        <v>50</v>
      </c>
      <c r="G1" s="210"/>
      <c r="H1" s="210"/>
      <c r="I1" s="210"/>
      <c r="J1" s="205" t="s">
        <v>49</v>
      </c>
      <c r="K1" s="206"/>
      <c r="L1" s="205" t="s">
        <v>50</v>
      </c>
      <c r="M1" s="206"/>
    </row>
    <row r="2" spans="1:13" ht="18.75" customHeight="1" x14ac:dyDescent="0.35">
      <c r="A2" s="207" t="s">
        <v>0</v>
      </c>
      <c r="B2" s="209" t="s">
        <v>52</v>
      </c>
      <c r="C2" s="209"/>
      <c r="D2" s="209" t="s">
        <v>39</v>
      </c>
      <c r="E2" s="209"/>
      <c r="F2" s="209" t="s">
        <v>52</v>
      </c>
      <c r="G2" s="209"/>
      <c r="H2" s="209" t="s">
        <v>39</v>
      </c>
      <c r="I2" s="209"/>
      <c r="J2" s="209" t="s">
        <v>55</v>
      </c>
      <c r="K2" s="209" t="s">
        <v>2</v>
      </c>
      <c r="L2" s="209" t="s">
        <v>55</v>
      </c>
      <c r="M2" s="209" t="s">
        <v>2</v>
      </c>
    </row>
    <row r="3" spans="1:13" ht="111" x14ac:dyDescent="0.35">
      <c r="A3" s="208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9"/>
      <c r="K3" s="209"/>
      <c r="L3" s="209"/>
      <c r="M3" s="209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5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view="pageBreakPreview" zoomScale="60" zoomScaleNormal="100" workbookViewId="0">
      <selection activeCell="W42" sqref="W42"/>
    </sheetView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16" t="s">
        <v>49</v>
      </c>
      <c r="C1" s="216"/>
      <c r="D1" s="216"/>
      <c r="E1" s="216"/>
      <c r="F1" s="216" t="s">
        <v>50</v>
      </c>
      <c r="G1" s="216"/>
      <c r="H1" s="216"/>
      <c r="I1" s="216"/>
      <c r="J1" s="219" t="s">
        <v>94</v>
      </c>
      <c r="K1" s="220"/>
      <c r="L1" s="220"/>
      <c r="M1" s="221"/>
      <c r="N1" s="219" t="s">
        <v>51</v>
      </c>
      <c r="O1" s="220"/>
      <c r="P1" s="220"/>
      <c r="Q1" s="220"/>
      <c r="R1" s="220"/>
      <c r="S1" s="221"/>
      <c r="T1" s="214" t="s">
        <v>49</v>
      </c>
      <c r="U1" s="222"/>
      <c r="V1" s="214" t="s">
        <v>50</v>
      </c>
      <c r="W1" s="222"/>
      <c r="X1" s="217" t="s">
        <v>94</v>
      </c>
      <c r="Y1" s="218"/>
    </row>
    <row r="2" spans="1:25" ht="18.75" customHeight="1" x14ac:dyDescent="0.35">
      <c r="A2" s="224" t="s">
        <v>0</v>
      </c>
      <c r="B2" s="213" t="s">
        <v>52</v>
      </c>
      <c r="C2" s="213"/>
      <c r="D2" s="213" t="s">
        <v>39</v>
      </c>
      <c r="E2" s="213"/>
      <c r="F2" s="213" t="s">
        <v>52</v>
      </c>
      <c r="G2" s="213"/>
      <c r="H2" s="213" t="s">
        <v>39</v>
      </c>
      <c r="I2" s="213"/>
      <c r="J2" s="214" t="s">
        <v>95</v>
      </c>
      <c r="K2" s="215"/>
      <c r="L2" s="214" t="s">
        <v>53</v>
      </c>
      <c r="M2" s="215"/>
      <c r="N2" s="211" t="s">
        <v>37</v>
      </c>
      <c r="O2" s="211" t="s">
        <v>38</v>
      </c>
      <c r="P2" s="211" t="s">
        <v>39</v>
      </c>
      <c r="Q2" s="211" t="s">
        <v>54</v>
      </c>
      <c r="R2" s="211" t="s">
        <v>53</v>
      </c>
      <c r="S2" s="211" t="s">
        <v>40</v>
      </c>
      <c r="T2" s="213" t="s">
        <v>55</v>
      </c>
      <c r="U2" s="213" t="s">
        <v>2</v>
      </c>
      <c r="V2" s="213" t="s">
        <v>55</v>
      </c>
      <c r="W2" s="213" t="s">
        <v>2</v>
      </c>
      <c r="X2" s="211" t="s">
        <v>96</v>
      </c>
      <c r="Y2" s="211" t="s">
        <v>97</v>
      </c>
    </row>
    <row r="3" spans="1:25" ht="111" x14ac:dyDescent="0.35">
      <c r="A3" s="225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12"/>
      <c r="O3" s="212"/>
      <c r="P3" s="212"/>
      <c r="Q3" s="212"/>
      <c r="R3" s="212"/>
      <c r="S3" s="212"/>
      <c r="T3" s="213"/>
      <c r="U3" s="213"/>
      <c r="V3" s="213"/>
      <c r="W3" s="213"/>
      <c r="X3" s="223"/>
      <c r="Y3" s="223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16" sqref="U16"/>
    </sheetView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6" hidden="1" customWidth="1"/>
    <col min="7" max="10" width="9.08984375" hidden="1" customWidth="1"/>
    <col min="11" max="12" width="0" hidden="1" customWidth="1"/>
    <col min="19" max="19" width="9.08984375" style="116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41">
        <v>43831</v>
      </c>
      <c r="N1" s="141">
        <v>43862</v>
      </c>
      <c r="O1" s="141">
        <v>43891</v>
      </c>
      <c r="P1" s="141">
        <v>43922</v>
      </c>
      <c r="Q1" s="141">
        <v>43952</v>
      </c>
      <c r="R1" s="141">
        <v>43983</v>
      </c>
      <c r="S1" s="141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7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42">
        <v>830</v>
      </c>
      <c r="N2" s="142">
        <v>726</v>
      </c>
      <c r="O2" s="142">
        <v>664</v>
      </c>
      <c r="P2" s="142">
        <v>395</v>
      </c>
      <c r="Q2" s="142">
        <v>161</v>
      </c>
      <c r="R2" s="142">
        <v>571</v>
      </c>
      <c r="S2" s="147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7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42">
        <v>779</v>
      </c>
      <c r="N3" s="142">
        <v>699</v>
      </c>
      <c r="O3" s="142">
        <v>674</v>
      </c>
      <c r="P3" s="142">
        <v>589</v>
      </c>
      <c r="Q3" s="142">
        <v>232</v>
      </c>
      <c r="R3" s="142">
        <v>577</v>
      </c>
      <c r="S3" s="147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7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42">
        <v>1021</v>
      </c>
      <c r="N4" s="142">
        <v>1012</v>
      </c>
      <c r="O4" s="142">
        <v>856</v>
      </c>
      <c r="P4" s="142">
        <v>471</v>
      </c>
      <c r="Q4" s="142">
        <v>167</v>
      </c>
      <c r="R4" s="142">
        <v>621</v>
      </c>
      <c r="S4" s="147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7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42">
        <v>227</v>
      </c>
      <c r="N5" s="142">
        <v>221</v>
      </c>
      <c r="O5" s="142">
        <v>205</v>
      </c>
      <c r="P5" s="142">
        <v>132</v>
      </c>
      <c r="Q5" s="142">
        <v>74</v>
      </c>
      <c r="R5" s="142">
        <v>179</v>
      </c>
      <c r="S5" s="147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7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42">
        <v>595</v>
      </c>
      <c r="N6" s="142">
        <v>554</v>
      </c>
      <c r="O6" s="142">
        <v>405</v>
      </c>
      <c r="P6" s="142">
        <v>218</v>
      </c>
      <c r="Q6" s="142">
        <v>144</v>
      </c>
      <c r="R6" s="142">
        <v>250</v>
      </c>
      <c r="S6" s="147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7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42">
        <v>682</v>
      </c>
      <c r="N7" s="142">
        <v>638</v>
      </c>
      <c r="O7" s="142">
        <v>531</v>
      </c>
      <c r="P7" s="142">
        <v>198</v>
      </c>
      <c r="Q7" s="142">
        <v>141</v>
      </c>
      <c r="R7" s="142">
        <v>462</v>
      </c>
      <c r="S7" s="148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7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42">
        <v>673</v>
      </c>
      <c r="N8" s="142">
        <v>613</v>
      </c>
      <c r="O8" s="142">
        <v>588</v>
      </c>
      <c r="P8" s="142">
        <v>383</v>
      </c>
      <c r="Q8" s="142">
        <v>200</v>
      </c>
      <c r="R8" s="142">
        <v>349</v>
      </c>
      <c r="S8" s="147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7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42">
        <v>782</v>
      </c>
      <c r="N9" s="142">
        <v>725</v>
      </c>
      <c r="O9" s="142">
        <v>646</v>
      </c>
      <c r="P9" s="142">
        <v>373</v>
      </c>
      <c r="Q9" s="142">
        <v>202</v>
      </c>
      <c r="R9" s="142">
        <v>619</v>
      </c>
      <c r="S9" s="147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7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42">
        <v>0</v>
      </c>
      <c r="N10" s="142">
        <v>0</v>
      </c>
      <c r="O10" s="142">
        <v>0</v>
      </c>
      <c r="P10" s="142">
        <v>0</v>
      </c>
      <c r="Q10" s="142">
        <v>15</v>
      </c>
      <c r="R10" s="142">
        <v>0</v>
      </c>
      <c r="S10" s="147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7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42">
        <v>851</v>
      </c>
      <c r="N11" s="142">
        <v>748</v>
      </c>
      <c r="O11" s="142">
        <v>695</v>
      </c>
      <c r="P11" s="142">
        <v>448</v>
      </c>
      <c r="Q11" s="142">
        <v>219</v>
      </c>
      <c r="R11" s="142">
        <v>537</v>
      </c>
      <c r="S11" s="147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7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42">
        <v>839</v>
      </c>
      <c r="N12" s="142">
        <v>749</v>
      </c>
      <c r="O12" s="142">
        <v>405</v>
      </c>
      <c r="P12" s="142">
        <v>0</v>
      </c>
      <c r="Q12" s="142">
        <v>41</v>
      </c>
      <c r="R12" s="142">
        <v>0</v>
      </c>
      <c r="S12" s="148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7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42">
        <v>808</v>
      </c>
      <c r="N13" s="142">
        <v>763</v>
      </c>
      <c r="O13" s="142">
        <v>706</v>
      </c>
      <c r="P13" s="142">
        <v>442</v>
      </c>
      <c r="Q13" s="142">
        <v>225</v>
      </c>
      <c r="R13" s="142">
        <v>551</v>
      </c>
      <c r="S13" s="147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7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42">
        <v>519</v>
      </c>
      <c r="N14" s="142">
        <v>490</v>
      </c>
      <c r="O14" s="142">
        <v>352</v>
      </c>
      <c r="P14" s="142">
        <v>179</v>
      </c>
      <c r="Q14" s="142">
        <v>132</v>
      </c>
      <c r="R14" s="142">
        <v>363</v>
      </c>
      <c r="S14" s="147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7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42">
        <v>832</v>
      </c>
      <c r="N15" s="142">
        <v>798</v>
      </c>
      <c r="O15" s="142">
        <v>513</v>
      </c>
      <c r="P15" s="142">
        <v>232</v>
      </c>
      <c r="Q15" s="142">
        <v>155</v>
      </c>
      <c r="R15" s="142">
        <v>536</v>
      </c>
      <c r="S15" s="147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7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42">
        <v>891</v>
      </c>
      <c r="N16" s="142">
        <v>826</v>
      </c>
      <c r="O16" s="142">
        <v>885</v>
      </c>
      <c r="P16" s="142">
        <v>566</v>
      </c>
      <c r="Q16" s="142">
        <v>283</v>
      </c>
      <c r="R16" s="142">
        <v>742</v>
      </c>
      <c r="S16" s="147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7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42">
        <v>529</v>
      </c>
      <c r="N17" s="142">
        <v>481</v>
      </c>
      <c r="O17" s="142">
        <v>359</v>
      </c>
      <c r="P17" s="142">
        <v>237</v>
      </c>
      <c r="Q17" s="142">
        <v>136</v>
      </c>
      <c r="R17" s="142">
        <v>461</v>
      </c>
      <c r="S17" s="147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7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42">
        <v>94</v>
      </c>
      <c r="N18" s="142">
        <v>101</v>
      </c>
      <c r="O18" s="142">
        <v>55</v>
      </c>
      <c r="P18" s="142">
        <v>0</v>
      </c>
      <c r="Q18" s="142">
        <v>16</v>
      </c>
      <c r="R18" s="142">
        <v>0</v>
      </c>
      <c r="S18" s="147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7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42">
        <v>726</v>
      </c>
      <c r="N19" s="142">
        <v>764</v>
      </c>
      <c r="O19" s="142">
        <v>709</v>
      </c>
      <c r="P19" s="142">
        <v>308</v>
      </c>
      <c r="Q19" s="142">
        <v>107</v>
      </c>
      <c r="R19" s="142">
        <v>287</v>
      </c>
      <c r="S19" s="148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7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42">
        <v>325</v>
      </c>
      <c r="N20" s="142">
        <v>330</v>
      </c>
      <c r="O20" s="142">
        <v>381</v>
      </c>
      <c r="P20" s="142">
        <v>367</v>
      </c>
      <c r="Q20" s="142">
        <v>150</v>
      </c>
      <c r="R20" s="142">
        <v>382</v>
      </c>
      <c r="S20" s="147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7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42">
        <v>909</v>
      </c>
      <c r="N21" s="142">
        <v>866</v>
      </c>
      <c r="O21" s="142">
        <v>803</v>
      </c>
      <c r="P21" s="142">
        <v>428</v>
      </c>
      <c r="Q21" s="142">
        <v>214</v>
      </c>
      <c r="R21" s="142">
        <v>608</v>
      </c>
      <c r="S21" s="147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7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42">
        <v>967</v>
      </c>
      <c r="N22" s="142">
        <v>929</v>
      </c>
      <c r="O22" s="142">
        <v>832</v>
      </c>
      <c r="P22" s="142">
        <v>336</v>
      </c>
      <c r="Q22" s="142">
        <v>145</v>
      </c>
      <c r="R22" s="142">
        <v>514</v>
      </c>
      <c r="S22" s="147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7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42">
        <v>855</v>
      </c>
      <c r="N23" s="142">
        <v>779</v>
      </c>
      <c r="O23" s="142">
        <v>746</v>
      </c>
      <c r="P23" s="142">
        <v>406</v>
      </c>
      <c r="Q23" s="142">
        <v>44</v>
      </c>
      <c r="R23" s="142">
        <v>493</v>
      </c>
      <c r="S23" s="147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7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42">
        <v>461</v>
      </c>
      <c r="N24" s="142">
        <v>388</v>
      </c>
      <c r="O24" s="142">
        <v>247</v>
      </c>
      <c r="P24" s="142">
        <v>147</v>
      </c>
      <c r="Q24" s="142">
        <v>113</v>
      </c>
      <c r="R24" s="142">
        <v>274</v>
      </c>
      <c r="S24" s="147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7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42">
        <v>632</v>
      </c>
      <c r="N25" s="142">
        <v>580</v>
      </c>
      <c r="O25" s="142">
        <v>450</v>
      </c>
      <c r="P25" s="142">
        <v>355</v>
      </c>
      <c r="Q25" s="142">
        <v>176</v>
      </c>
      <c r="R25" s="142">
        <v>416</v>
      </c>
      <c r="S25" s="147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7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10</v>
      </c>
      <c r="R26" s="142">
        <v>0</v>
      </c>
      <c r="S26" s="147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7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42">
        <v>729</v>
      </c>
      <c r="N27" s="142">
        <v>671</v>
      </c>
      <c r="O27" s="142">
        <v>522</v>
      </c>
      <c r="P27" s="142">
        <v>314</v>
      </c>
      <c r="Q27" s="142">
        <v>93</v>
      </c>
      <c r="R27" s="142">
        <v>486</v>
      </c>
      <c r="S27" s="147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7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42">
        <v>665</v>
      </c>
      <c r="N28" s="142">
        <v>613</v>
      </c>
      <c r="O28" s="142">
        <v>571</v>
      </c>
      <c r="P28" s="142">
        <v>180</v>
      </c>
      <c r="Q28" s="142">
        <v>121</v>
      </c>
      <c r="R28" s="142">
        <v>368</v>
      </c>
      <c r="S28" s="147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7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42">
        <v>343</v>
      </c>
      <c r="N29" s="142">
        <v>291</v>
      </c>
      <c r="O29" s="142">
        <v>277</v>
      </c>
      <c r="P29" s="142">
        <v>359</v>
      </c>
      <c r="Q29" s="142">
        <v>138</v>
      </c>
      <c r="R29" s="142">
        <v>351</v>
      </c>
      <c r="S29" s="148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7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42">
        <v>374</v>
      </c>
      <c r="N30" s="142">
        <v>411</v>
      </c>
      <c r="O30" s="142">
        <v>350</v>
      </c>
      <c r="P30" s="142">
        <v>362</v>
      </c>
      <c r="Q30" s="142">
        <v>101</v>
      </c>
      <c r="R30" s="142">
        <v>237</v>
      </c>
      <c r="S30" s="149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7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42">
        <v>658</v>
      </c>
      <c r="N31" s="142">
        <v>613</v>
      </c>
      <c r="O31" s="142">
        <v>580</v>
      </c>
      <c r="P31" s="142">
        <v>525</v>
      </c>
      <c r="Q31" s="142">
        <v>165</v>
      </c>
      <c r="R31" s="142">
        <v>409</v>
      </c>
      <c r="S31" s="147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7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42">
        <v>208</v>
      </c>
      <c r="N32" s="142">
        <v>185</v>
      </c>
      <c r="O32" s="142">
        <v>199</v>
      </c>
      <c r="P32" s="142">
        <v>177</v>
      </c>
      <c r="Q32" s="142">
        <v>62</v>
      </c>
      <c r="R32" s="142">
        <v>145</v>
      </c>
      <c r="S32" s="146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7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42">
        <v>35</v>
      </c>
      <c r="N33" s="142">
        <v>44</v>
      </c>
      <c r="O33" s="142">
        <v>42</v>
      </c>
      <c r="P33" s="142">
        <v>10</v>
      </c>
      <c r="Q33" s="142">
        <v>1</v>
      </c>
      <c r="R33" s="142">
        <v>1</v>
      </c>
      <c r="S33" s="147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7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1</v>
      </c>
      <c r="R34" s="142">
        <v>0</v>
      </c>
      <c r="S34" s="147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7">
        <v>54.444444444444443</v>
      </c>
      <c r="G35" s="138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42">
        <v>37</v>
      </c>
      <c r="N35" s="142">
        <v>48</v>
      </c>
      <c r="O35" s="142">
        <v>19</v>
      </c>
      <c r="P35" s="142">
        <v>7</v>
      </c>
      <c r="Q35" s="142">
        <v>1</v>
      </c>
      <c r="R35" s="142">
        <v>1</v>
      </c>
      <c r="S35" s="147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7">
        <v>0</v>
      </c>
      <c r="G36" s="138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42">
        <v>2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7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>
      <selection activeCell="E25" sqref="E25"/>
    </sheetView>
  </sheetViews>
  <sheetFormatPr defaultRowHeight="14.5" x14ac:dyDescent="0.35"/>
  <cols>
    <col min="1" max="1" width="17.90625" customWidth="1"/>
  </cols>
  <sheetData>
    <row r="1" spans="1:13" ht="18.5" x14ac:dyDescent="0.35">
      <c r="B1" s="210" t="s">
        <v>49</v>
      </c>
      <c r="C1" s="210"/>
      <c r="D1" s="210"/>
      <c r="E1" s="210"/>
      <c r="F1" s="210" t="s">
        <v>50</v>
      </c>
      <c r="G1" s="210"/>
      <c r="H1" s="210"/>
      <c r="I1" s="210"/>
      <c r="J1" s="227" t="s">
        <v>49</v>
      </c>
      <c r="K1" s="206"/>
      <c r="L1" s="227" t="s">
        <v>50</v>
      </c>
      <c r="M1" s="206"/>
    </row>
    <row r="2" spans="1:13" ht="18.5" x14ac:dyDescent="0.35">
      <c r="B2" s="226" t="s">
        <v>52</v>
      </c>
      <c r="C2" s="226"/>
      <c r="D2" s="226" t="s">
        <v>39</v>
      </c>
      <c r="E2" s="226"/>
      <c r="F2" s="226" t="s">
        <v>52</v>
      </c>
      <c r="G2" s="226"/>
      <c r="H2" s="226" t="s">
        <v>39</v>
      </c>
      <c r="I2" s="226"/>
      <c r="J2" s="226" t="s">
        <v>55</v>
      </c>
      <c r="K2" s="226" t="s">
        <v>2</v>
      </c>
      <c r="L2" s="226" t="s">
        <v>55</v>
      </c>
      <c r="M2" s="226" t="s">
        <v>2</v>
      </c>
    </row>
    <row r="3" spans="1:13" s="126" customFormat="1" ht="111" x14ac:dyDescent="0.3">
      <c r="A3" s="125"/>
      <c r="B3" s="127" t="s">
        <v>56</v>
      </c>
      <c r="C3" s="127" t="s">
        <v>57</v>
      </c>
      <c r="D3" s="127" t="s">
        <v>56</v>
      </c>
      <c r="E3" s="127" t="s">
        <v>57</v>
      </c>
      <c r="F3" s="127" t="s">
        <v>56</v>
      </c>
      <c r="G3" s="127" t="s">
        <v>57</v>
      </c>
      <c r="H3" s="127" t="s">
        <v>56</v>
      </c>
      <c r="I3" s="127" t="s">
        <v>57</v>
      </c>
      <c r="J3" s="226"/>
      <c r="K3" s="226"/>
      <c r="L3" s="226"/>
      <c r="M3" s="226"/>
    </row>
    <row r="4" spans="1:13" x14ac:dyDescent="0.35">
      <c r="A4" s="130" t="s">
        <v>108</v>
      </c>
      <c r="B4" s="129">
        <v>5002.5</v>
      </c>
      <c r="C4" s="129">
        <v>4343.5</v>
      </c>
      <c r="D4" s="129">
        <v>2175</v>
      </c>
      <c r="E4" s="129">
        <v>1776.75</v>
      </c>
      <c r="F4" s="129">
        <v>4092</v>
      </c>
      <c r="G4" s="129">
        <v>4167.75</v>
      </c>
      <c r="H4" s="129">
        <v>1488</v>
      </c>
      <c r="I4" s="129">
        <v>1400</v>
      </c>
      <c r="J4" s="128">
        <f>C4/B4</f>
        <v>0.8682658670664668</v>
      </c>
      <c r="K4" s="128">
        <f>E4/D4</f>
        <v>0.81689655172413789</v>
      </c>
      <c r="L4" s="128">
        <f>G4/F4</f>
        <v>1.0185117302052786</v>
      </c>
      <c r="M4" s="128">
        <f>I4/H4</f>
        <v>0.94086021505376349</v>
      </c>
    </row>
    <row r="5" spans="1:13" x14ac:dyDescent="0.35">
      <c r="A5" s="130" t="s">
        <v>109</v>
      </c>
      <c r="B5" s="139">
        <v>4276.5</v>
      </c>
      <c r="C5" s="139">
        <v>4240.5</v>
      </c>
      <c r="D5" s="139">
        <v>2055</v>
      </c>
      <c r="E5" s="139">
        <v>1588.25</v>
      </c>
      <c r="F5" s="139">
        <v>3960</v>
      </c>
      <c r="G5" s="139">
        <v>4239.75</v>
      </c>
      <c r="H5" s="139">
        <v>1440</v>
      </c>
      <c r="I5" s="139">
        <v>1193.5</v>
      </c>
      <c r="J5" s="128">
        <f>C5/B5</f>
        <v>0.99158190108733779</v>
      </c>
      <c r="K5" s="128">
        <f>E5/D5</f>
        <v>0.7728710462287105</v>
      </c>
      <c r="L5" s="128">
        <f>G5/F5</f>
        <v>1.0706439393939393</v>
      </c>
      <c r="M5" s="128">
        <f>I5/H5</f>
        <v>0.82881944444444444</v>
      </c>
    </row>
    <row r="6" spans="1:13" x14ac:dyDescent="0.35">
      <c r="A6" s="130" t="s">
        <v>110</v>
      </c>
      <c r="B6" s="140"/>
      <c r="C6" s="140"/>
      <c r="D6" s="140"/>
      <c r="E6" s="140"/>
      <c r="F6" s="140">
        <v>4092</v>
      </c>
      <c r="G6" s="140"/>
      <c r="H6" s="140">
        <v>1488</v>
      </c>
      <c r="I6" s="140"/>
      <c r="J6" s="128" t="e">
        <f>C6/B6</f>
        <v>#DIV/0!</v>
      </c>
      <c r="K6" s="128" t="e">
        <f>E6/D6</f>
        <v>#DIV/0!</v>
      </c>
      <c r="L6" s="128">
        <f>G6/F6</f>
        <v>0</v>
      </c>
      <c r="M6" s="128">
        <f>I6/H6</f>
        <v>0</v>
      </c>
    </row>
  </sheetData>
  <mergeCells count="12"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>
      <selection activeCell="M27" sqref="M27"/>
    </sheetView>
  </sheetViews>
  <sheetFormatPr defaultRowHeight="14.5" x14ac:dyDescent="0.35"/>
  <cols>
    <col min="2" max="2" width="13.54296875" customWidth="1"/>
  </cols>
  <sheetData>
    <row r="2" spans="2:3" x14ac:dyDescent="0.35">
      <c r="B2" t="s">
        <v>102</v>
      </c>
      <c r="C2" s="119">
        <v>0.75</v>
      </c>
    </row>
    <row r="3" spans="2:3" x14ac:dyDescent="0.35">
      <c r="B3" t="s">
        <v>103</v>
      </c>
      <c r="C3" s="119">
        <v>1.05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29"/>
  <sheetViews>
    <sheetView tabSelected="1" zoomScale="70" zoomScaleNormal="70" workbookViewId="0">
      <pane xSplit="3" ySplit="3" topLeftCell="AG40" activePane="bottomRight" state="frozen"/>
      <selection pane="topRight" activeCell="D1" sqref="D1"/>
      <selection pane="bottomLeft" activeCell="A4" sqref="A4"/>
      <selection pane="bottomRight" activeCell="AQ2" sqref="AQ2:AT3"/>
    </sheetView>
  </sheetViews>
  <sheetFormatPr defaultRowHeight="14.5" x14ac:dyDescent="0.35"/>
  <cols>
    <col min="1" max="1" width="36.54296875" style="89" customWidth="1"/>
    <col min="2" max="2" width="26.54296875" customWidth="1"/>
    <col min="3" max="3" width="9.08984375" customWidth="1"/>
    <col min="4" max="23" width="11.26953125" customWidth="1"/>
    <col min="24" max="24" width="14.54296875" customWidth="1"/>
    <col min="25" max="28" width="12.81640625" customWidth="1"/>
    <col min="29" max="30" width="15.6328125" customWidth="1"/>
    <col min="31" max="31" width="9.08984375" customWidth="1"/>
    <col min="32" max="39" width="12.81640625" customWidth="1"/>
    <col min="40" max="41" width="15.6328125" customWidth="1"/>
    <col min="42" max="42" width="9.08984375" customWidth="1"/>
    <col min="43" max="46" width="12.81640625" customWidth="1"/>
  </cols>
  <sheetData>
    <row r="1" spans="1:51" ht="18.5" x14ac:dyDescent="0.35">
      <c r="D1" s="238" t="s">
        <v>49</v>
      </c>
      <c r="E1" s="243"/>
      <c r="F1" s="243"/>
      <c r="G1" s="243"/>
      <c r="H1" s="243"/>
      <c r="I1" s="243"/>
      <c r="J1" s="243"/>
      <c r="K1" s="244"/>
      <c r="L1" s="238" t="s">
        <v>50</v>
      </c>
      <c r="M1" s="243"/>
      <c r="N1" s="243"/>
      <c r="O1" s="243"/>
      <c r="P1" s="243"/>
      <c r="Q1" s="243"/>
      <c r="R1" s="243"/>
      <c r="S1" s="244"/>
      <c r="T1" s="238" t="s">
        <v>94</v>
      </c>
      <c r="U1" s="239"/>
      <c r="V1" s="239"/>
      <c r="W1" s="235"/>
      <c r="X1" s="240" t="s">
        <v>51</v>
      </c>
      <c r="Y1" s="240"/>
      <c r="Z1" s="240"/>
      <c r="AA1" s="240"/>
      <c r="AB1" s="240"/>
      <c r="AC1" s="240"/>
      <c r="AD1" s="240"/>
      <c r="AE1" s="240"/>
      <c r="AF1" s="228" t="s">
        <v>49</v>
      </c>
      <c r="AG1" s="229"/>
      <c r="AH1" s="229"/>
      <c r="AI1" s="230"/>
      <c r="AJ1" s="228" t="s">
        <v>50</v>
      </c>
      <c r="AK1" s="229"/>
      <c r="AL1" s="229"/>
      <c r="AM1" s="230"/>
      <c r="AN1" s="234" t="s">
        <v>94</v>
      </c>
      <c r="AO1" s="235"/>
      <c r="AQ1" s="214" t="s">
        <v>49</v>
      </c>
      <c r="AR1" s="222"/>
      <c r="AS1" s="214" t="s">
        <v>50</v>
      </c>
      <c r="AT1" s="222"/>
      <c r="AV1" s="214" t="s">
        <v>49</v>
      </c>
      <c r="AW1" s="222"/>
      <c r="AX1" s="214" t="s">
        <v>50</v>
      </c>
      <c r="AY1" s="222"/>
    </row>
    <row r="2" spans="1:51" ht="67.5" customHeight="1" x14ac:dyDescent="0.35">
      <c r="A2" s="241" t="s">
        <v>0</v>
      </c>
      <c r="D2" s="236" t="s">
        <v>52</v>
      </c>
      <c r="E2" s="236"/>
      <c r="F2" s="236" t="s">
        <v>39</v>
      </c>
      <c r="G2" s="236"/>
      <c r="H2" s="228" t="s">
        <v>105</v>
      </c>
      <c r="I2" s="230"/>
      <c r="J2" s="228" t="s">
        <v>106</v>
      </c>
      <c r="K2" s="230"/>
      <c r="L2" s="236" t="s">
        <v>52</v>
      </c>
      <c r="M2" s="236"/>
      <c r="N2" s="236" t="s">
        <v>39</v>
      </c>
      <c r="O2" s="236"/>
      <c r="P2" s="228" t="s">
        <v>105</v>
      </c>
      <c r="Q2" s="230"/>
      <c r="R2" s="228" t="s">
        <v>106</v>
      </c>
      <c r="S2" s="230"/>
      <c r="T2" s="228" t="s">
        <v>95</v>
      </c>
      <c r="U2" s="235"/>
      <c r="V2" s="228" t="s">
        <v>53</v>
      </c>
      <c r="W2" s="235"/>
      <c r="X2" s="236" t="s">
        <v>37</v>
      </c>
      <c r="Y2" s="231" t="s">
        <v>38</v>
      </c>
      <c r="Z2" s="231" t="s">
        <v>39</v>
      </c>
      <c r="AA2" s="231" t="s">
        <v>105</v>
      </c>
      <c r="AB2" s="231" t="s">
        <v>106</v>
      </c>
      <c r="AC2" s="231" t="s">
        <v>54</v>
      </c>
      <c r="AD2" s="231" t="s">
        <v>53</v>
      </c>
      <c r="AE2" s="231" t="s">
        <v>40</v>
      </c>
      <c r="AF2" s="236" t="s">
        <v>55</v>
      </c>
      <c r="AG2" s="236" t="s">
        <v>2</v>
      </c>
      <c r="AH2" s="231" t="s">
        <v>105</v>
      </c>
      <c r="AI2" s="231" t="s">
        <v>106</v>
      </c>
      <c r="AJ2" s="236" t="s">
        <v>55</v>
      </c>
      <c r="AK2" s="236" t="s">
        <v>2</v>
      </c>
      <c r="AL2" s="231" t="s">
        <v>105</v>
      </c>
      <c r="AM2" s="231" t="s">
        <v>106</v>
      </c>
      <c r="AN2" s="231" t="s">
        <v>96</v>
      </c>
      <c r="AO2" s="231" t="s">
        <v>97</v>
      </c>
      <c r="AQ2" s="213" t="s">
        <v>55</v>
      </c>
      <c r="AR2" s="213" t="s">
        <v>2</v>
      </c>
      <c r="AS2" s="213" t="s">
        <v>55</v>
      </c>
      <c r="AT2" s="213" t="s">
        <v>2</v>
      </c>
      <c r="AV2" s="213" t="s">
        <v>55</v>
      </c>
      <c r="AW2" s="213" t="s">
        <v>2</v>
      </c>
      <c r="AX2" s="213" t="s">
        <v>55</v>
      </c>
      <c r="AY2" s="213" t="s">
        <v>2</v>
      </c>
    </row>
    <row r="3" spans="1:51" ht="111" x14ac:dyDescent="0.35">
      <c r="A3" s="242"/>
      <c r="B3" s="132" t="s">
        <v>104</v>
      </c>
      <c r="D3" s="131" t="s">
        <v>56</v>
      </c>
      <c r="E3" s="131" t="s">
        <v>57</v>
      </c>
      <c r="F3" s="131" t="s">
        <v>56</v>
      </c>
      <c r="G3" s="131" t="s">
        <v>57</v>
      </c>
      <c r="H3" s="131" t="s">
        <v>56</v>
      </c>
      <c r="I3" s="131" t="s">
        <v>57</v>
      </c>
      <c r="J3" s="131" t="s">
        <v>56</v>
      </c>
      <c r="K3" s="131" t="s">
        <v>57</v>
      </c>
      <c r="L3" s="131" t="s">
        <v>56</v>
      </c>
      <c r="M3" s="131" t="s">
        <v>57</v>
      </c>
      <c r="N3" s="131" t="s">
        <v>56</v>
      </c>
      <c r="O3" s="131" t="s">
        <v>57</v>
      </c>
      <c r="P3" s="131" t="s">
        <v>56</v>
      </c>
      <c r="Q3" s="131" t="s">
        <v>57</v>
      </c>
      <c r="R3" s="131" t="s">
        <v>56</v>
      </c>
      <c r="S3" s="131" t="s">
        <v>57</v>
      </c>
      <c r="T3" s="131" t="s">
        <v>56</v>
      </c>
      <c r="U3" s="131" t="s">
        <v>57</v>
      </c>
      <c r="V3" s="131" t="s">
        <v>56</v>
      </c>
      <c r="W3" s="131" t="s">
        <v>57</v>
      </c>
      <c r="X3" s="236"/>
      <c r="Y3" s="233"/>
      <c r="Z3" s="233"/>
      <c r="AA3" s="233"/>
      <c r="AB3" s="233"/>
      <c r="AC3" s="232"/>
      <c r="AD3" s="233"/>
      <c r="AE3" s="233"/>
      <c r="AF3" s="236"/>
      <c r="AG3" s="236"/>
      <c r="AH3" s="233"/>
      <c r="AI3" s="233"/>
      <c r="AJ3" s="236"/>
      <c r="AK3" s="236"/>
      <c r="AL3" s="233"/>
      <c r="AM3" s="233"/>
      <c r="AN3" s="237"/>
      <c r="AO3" s="237"/>
      <c r="AQ3" s="213"/>
      <c r="AR3" s="213"/>
      <c r="AS3" s="213"/>
      <c r="AT3" s="213"/>
      <c r="AV3" s="213"/>
      <c r="AW3" s="213"/>
      <c r="AX3" s="213"/>
      <c r="AY3" s="213"/>
    </row>
    <row r="4" spans="1:51" ht="25.5" customHeight="1" x14ac:dyDescent="0.35">
      <c r="A4" s="143" t="s">
        <v>3</v>
      </c>
      <c r="B4" s="150" t="s">
        <v>111</v>
      </c>
      <c r="C4" s="151"/>
      <c r="D4" s="90">
        <v>2071</v>
      </c>
      <c r="E4" s="90">
        <v>1626.5</v>
      </c>
      <c r="F4" s="90">
        <v>1656</v>
      </c>
      <c r="G4" s="90">
        <v>1471.5</v>
      </c>
      <c r="H4" s="90">
        <v>0</v>
      </c>
      <c r="I4" s="90">
        <v>0</v>
      </c>
      <c r="J4" s="90">
        <v>326</v>
      </c>
      <c r="K4" s="90">
        <v>222.5</v>
      </c>
      <c r="L4" s="90">
        <v>1488</v>
      </c>
      <c r="M4" s="90">
        <v>1116</v>
      </c>
      <c r="N4" s="90">
        <v>1116</v>
      </c>
      <c r="O4" s="90">
        <v>1104</v>
      </c>
      <c r="P4" s="90">
        <v>0</v>
      </c>
      <c r="Q4" s="90">
        <v>60</v>
      </c>
      <c r="R4" s="90">
        <v>0</v>
      </c>
      <c r="S4" s="90">
        <v>0</v>
      </c>
      <c r="T4" s="90">
        <v>0</v>
      </c>
      <c r="U4" s="90">
        <v>0</v>
      </c>
      <c r="V4" s="90">
        <v>0</v>
      </c>
      <c r="W4" s="90">
        <v>0</v>
      </c>
      <c r="X4" s="90">
        <v>698</v>
      </c>
      <c r="Y4" s="133">
        <f>SUM(E4+M4)/X4</f>
        <v>3.9290830945558741</v>
      </c>
      <c r="Z4" s="133">
        <f>SUM(G4+O4)/X4</f>
        <v>3.6898280802292263</v>
      </c>
      <c r="AA4" s="133">
        <f>SUM(I4+Q4)/X4</f>
        <v>8.5959885386819479E-2</v>
      </c>
      <c r="AB4" s="133">
        <f>SUM(K4+S4)/X4</f>
        <v>0.31876790830945556</v>
      </c>
      <c r="AC4" s="115">
        <f>SUM(U4)/X4</f>
        <v>0</v>
      </c>
      <c r="AD4" s="90">
        <f>SUM(W4)/X4</f>
        <v>0</v>
      </c>
      <c r="AE4" s="145">
        <f>SUM(Y4:AD4)</f>
        <v>8.0236389684813769</v>
      </c>
      <c r="AF4" s="134">
        <f>(E4)/D4</f>
        <v>0.78536938676967649</v>
      </c>
      <c r="AG4" s="134">
        <f>IFERROR(G4/F4,0)</f>
        <v>0.88858695652173914</v>
      </c>
      <c r="AH4" s="134">
        <f>IFERROR(I4/H4,0)</f>
        <v>0</v>
      </c>
      <c r="AI4" s="134">
        <f>IFERROR(K4/J4,0)</f>
        <v>0.68251533742331283</v>
      </c>
      <c r="AJ4" s="134">
        <f>IFERROR(M4/L4,0)</f>
        <v>0.75</v>
      </c>
      <c r="AK4" s="134">
        <f>IFERROR(O4/N4,0)</f>
        <v>0.989247311827957</v>
      </c>
      <c r="AL4" s="134">
        <f>IFERROR(P4/Q4,0)</f>
        <v>0</v>
      </c>
      <c r="AM4" s="134">
        <f>IFERROR(S4/R4,0)</f>
        <v>0</v>
      </c>
      <c r="AN4" s="134">
        <f>IFERROR(U4/T4,0)</f>
        <v>0</v>
      </c>
      <c r="AO4" s="134">
        <f>IFERROR(W4/V4,0)</f>
        <v>0</v>
      </c>
      <c r="AQ4" s="136">
        <f>SUM(E4+I4)/(D4+H4)</f>
        <v>0.78536938676967649</v>
      </c>
      <c r="AR4" s="136">
        <f>SUM(G4+K4)/(F4+J4)</f>
        <v>0.85469223007063577</v>
      </c>
      <c r="AS4" s="136">
        <f>SUM(M4+Q4)/(L4+P4)</f>
        <v>0.79032258064516125</v>
      </c>
      <c r="AT4" s="136">
        <f>SUM(O4+S4)/(N4+R4)</f>
        <v>0.989247311827957</v>
      </c>
    </row>
    <row r="5" spans="1:51" ht="25.5" customHeight="1" x14ac:dyDescent="0.35">
      <c r="A5" s="143" t="s">
        <v>4</v>
      </c>
      <c r="B5" s="150" t="s">
        <v>111</v>
      </c>
      <c r="C5" s="152"/>
      <c r="D5" s="143">
        <v>2345</v>
      </c>
      <c r="E5" s="143">
        <v>1668</v>
      </c>
      <c r="F5" s="143">
        <v>2132</v>
      </c>
      <c r="G5" s="143">
        <v>1738.5</v>
      </c>
      <c r="H5" s="143">
        <v>326</v>
      </c>
      <c r="I5" s="143">
        <v>180</v>
      </c>
      <c r="J5" s="143">
        <v>0</v>
      </c>
      <c r="K5" s="143">
        <v>61.5</v>
      </c>
      <c r="L5" s="91">
        <v>1488</v>
      </c>
      <c r="M5" s="91">
        <v>1249.75</v>
      </c>
      <c r="N5" s="92">
        <v>1488</v>
      </c>
      <c r="O5" s="91">
        <v>1584.33</v>
      </c>
      <c r="P5" s="91">
        <v>0</v>
      </c>
      <c r="Q5" s="92">
        <v>0</v>
      </c>
      <c r="R5" s="92">
        <v>0</v>
      </c>
      <c r="S5" s="92">
        <v>0</v>
      </c>
      <c r="T5" s="92">
        <v>326</v>
      </c>
      <c r="U5" s="92">
        <v>267</v>
      </c>
      <c r="V5" s="92">
        <v>0</v>
      </c>
      <c r="W5" s="92">
        <v>0</v>
      </c>
      <c r="X5" s="92">
        <v>931</v>
      </c>
      <c r="Y5" s="133">
        <f t="shared" ref="Y5:Y20" si="0">SUM(E5+M5)/X5</f>
        <v>3.1339957035445756</v>
      </c>
      <c r="Z5" s="133">
        <f t="shared" ref="Z5:Z20" si="1">SUM(G5+O5)/X5</f>
        <v>3.569097744360902</v>
      </c>
      <c r="AA5" s="133">
        <f t="shared" ref="AA5:AA20" si="2">SUM(I5+Q5)/X5</f>
        <v>0.1933404940923738</v>
      </c>
      <c r="AB5" s="133">
        <f t="shared" ref="AB5:AB20" si="3">SUM(K5+S5)/X5</f>
        <v>6.6058002148227712E-2</v>
      </c>
      <c r="AC5" s="133">
        <f t="shared" ref="AC5:AC20" si="4">SUM(U5)/X5</f>
        <v>0.28678839957035446</v>
      </c>
      <c r="AD5" s="135">
        <f t="shared" ref="AD5:AD20" si="5">SUM(W5)/X5</f>
        <v>0</v>
      </c>
      <c r="AE5" s="144">
        <f t="shared" ref="AE5:AE20" si="6">SUM(Y5:AD5)</f>
        <v>7.2492803437164328</v>
      </c>
      <c r="AF5" s="134">
        <f t="shared" ref="AF5:AF29" si="7">(E5)/D5</f>
        <v>0.7113006396588486</v>
      </c>
      <c r="AG5" s="134">
        <f t="shared" ref="AG5:AG29" si="8">IFERROR(G5/F5,0)</f>
        <v>0.81543151969981242</v>
      </c>
      <c r="AH5" s="134">
        <f t="shared" ref="AH5:AH29" si="9">IFERROR(I5/H5,0)</f>
        <v>0.55214723926380371</v>
      </c>
      <c r="AI5" s="134">
        <f t="shared" ref="AI5:AI29" si="10">IFERROR(K5/J5,0)</f>
        <v>0</v>
      </c>
      <c r="AJ5" s="134">
        <f t="shared" ref="AJ5:AJ29" si="11">IFERROR(M5/L5,0)</f>
        <v>0.839885752688172</v>
      </c>
      <c r="AK5" s="134">
        <f t="shared" ref="AK5:AK29" si="12">IFERROR(O5/N5,0)</f>
        <v>1.0647379032258064</v>
      </c>
      <c r="AL5" s="134">
        <f t="shared" ref="AL5:AL29" si="13">IFERROR(P5/Q5,0)</f>
        <v>0</v>
      </c>
      <c r="AM5" s="134">
        <f t="shared" ref="AM5:AM29" si="14">IFERROR(S5/R5,0)</f>
        <v>0</v>
      </c>
      <c r="AN5" s="134">
        <f t="shared" ref="AN5:AN29" si="15">IFERROR(U5/T5,0)</f>
        <v>0.81901840490797551</v>
      </c>
      <c r="AO5" s="134">
        <f t="shared" ref="AO5:AO29" si="16">IFERROR(W5/V5,0)</f>
        <v>0</v>
      </c>
      <c r="AQ5" s="136">
        <f t="shared" ref="AQ5:AQ28" si="17">SUM(E5+I5)/(D5+H5)</f>
        <v>0.6918757019842755</v>
      </c>
      <c r="AR5" s="136">
        <f t="shared" ref="AR5:AR28" si="18">SUM(G5+K5)/(F5+J5)</f>
        <v>0.84427767354596628</v>
      </c>
      <c r="AS5" s="136">
        <f t="shared" ref="AS5:AS28" si="19">SUM(M5+Q5)/(L5+P5)</f>
        <v>0.839885752688172</v>
      </c>
      <c r="AT5" s="136">
        <f t="shared" ref="AT5:AT28" si="20">SUM(O5+S5)/(N5+R5)</f>
        <v>1.0647379032258064</v>
      </c>
    </row>
    <row r="6" spans="1:51" ht="25.5" customHeight="1" x14ac:dyDescent="0.35">
      <c r="A6" s="143" t="s">
        <v>5</v>
      </c>
      <c r="B6" s="150" t="s">
        <v>112</v>
      </c>
      <c r="C6" s="152"/>
      <c r="D6" s="90">
        <v>2319</v>
      </c>
      <c r="E6" s="91">
        <v>1400.5</v>
      </c>
      <c r="F6" s="91">
        <v>1656</v>
      </c>
      <c r="G6" s="91">
        <v>1492.5</v>
      </c>
      <c r="H6" s="91">
        <v>163</v>
      </c>
      <c r="I6" s="91">
        <v>216</v>
      </c>
      <c r="J6" s="91">
        <v>0</v>
      </c>
      <c r="K6" s="91">
        <v>30</v>
      </c>
      <c r="L6" s="91">
        <v>1488</v>
      </c>
      <c r="M6" s="91">
        <v>1115.5</v>
      </c>
      <c r="N6" s="92">
        <v>1116</v>
      </c>
      <c r="O6" s="91">
        <v>1272</v>
      </c>
      <c r="P6" s="91">
        <v>0</v>
      </c>
      <c r="Q6" s="92">
        <v>48</v>
      </c>
      <c r="R6" s="92">
        <v>0</v>
      </c>
      <c r="S6" s="92">
        <v>12</v>
      </c>
      <c r="T6" s="92">
        <v>0</v>
      </c>
      <c r="U6" s="92">
        <v>0</v>
      </c>
      <c r="V6" s="92">
        <v>0</v>
      </c>
      <c r="W6" s="92">
        <v>0</v>
      </c>
      <c r="X6" s="92">
        <v>907</v>
      </c>
      <c r="Y6" s="133">
        <f t="shared" si="0"/>
        <v>2.7739801543550167</v>
      </c>
      <c r="Z6" s="133">
        <f t="shared" si="1"/>
        <v>3.0479603087100329</v>
      </c>
      <c r="AA6" s="133">
        <f t="shared" si="2"/>
        <v>0.29106945975744214</v>
      </c>
      <c r="AB6" s="133">
        <f t="shared" si="3"/>
        <v>4.6306504961411248E-2</v>
      </c>
      <c r="AC6" s="133">
        <f t="shared" si="4"/>
        <v>0</v>
      </c>
      <c r="AD6" s="135">
        <f t="shared" si="5"/>
        <v>0</v>
      </c>
      <c r="AE6" s="144">
        <f t="shared" si="6"/>
        <v>6.1593164277839021</v>
      </c>
      <c r="AF6" s="134">
        <f t="shared" si="7"/>
        <v>0.60392410521776629</v>
      </c>
      <c r="AG6" s="134">
        <f t="shared" si="8"/>
        <v>0.90126811594202894</v>
      </c>
      <c r="AH6" s="134">
        <f t="shared" si="9"/>
        <v>1.3251533742331287</v>
      </c>
      <c r="AI6" s="134">
        <f t="shared" si="10"/>
        <v>0</v>
      </c>
      <c r="AJ6" s="134">
        <f t="shared" si="11"/>
        <v>0.74966397849462363</v>
      </c>
      <c r="AK6" s="134">
        <f t="shared" si="12"/>
        <v>1.1397849462365592</v>
      </c>
      <c r="AL6" s="134">
        <f t="shared" si="13"/>
        <v>0</v>
      </c>
      <c r="AM6" s="134">
        <f t="shared" si="14"/>
        <v>0</v>
      </c>
      <c r="AN6" s="134">
        <f t="shared" si="15"/>
        <v>0</v>
      </c>
      <c r="AO6" s="134">
        <f t="shared" si="16"/>
        <v>0</v>
      </c>
      <c r="AQ6" s="136">
        <f t="shared" si="17"/>
        <v>0.65128928283642229</v>
      </c>
      <c r="AR6" s="136">
        <f t="shared" si="18"/>
        <v>0.91938405797101452</v>
      </c>
      <c r="AS6" s="136">
        <f t="shared" si="19"/>
        <v>0.78192204301075274</v>
      </c>
      <c r="AT6" s="136">
        <f t="shared" si="20"/>
        <v>1.1505376344086022</v>
      </c>
    </row>
    <row r="7" spans="1:51" ht="25.5" customHeight="1" x14ac:dyDescent="0.35">
      <c r="A7" s="143" t="s">
        <v>6</v>
      </c>
      <c r="B7" s="150" t="s">
        <v>113</v>
      </c>
      <c r="C7" s="152"/>
      <c r="D7" s="90">
        <v>1394</v>
      </c>
      <c r="E7" s="91">
        <v>1185</v>
      </c>
      <c r="F7" s="91">
        <v>1221</v>
      </c>
      <c r="G7" s="91">
        <v>762.5</v>
      </c>
      <c r="H7" s="91">
        <v>0</v>
      </c>
      <c r="I7" s="91">
        <v>0</v>
      </c>
      <c r="J7" s="91">
        <v>0</v>
      </c>
      <c r="K7" s="91">
        <v>0</v>
      </c>
      <c r="L7" s="91">
        <v>763</v>
      </c>
      <c r="M7" s="91">
        <v>744</v>
      </c>
      <c r="N7" s="92">
        <v>744</v>
      </c>
      <c r="O7" s="91">
        <v>648</v>
      </c>
      <c r="P7" s="91">
        <v>0</v>
      </c>
      <c r="Q7" s="92">
        <v>0</v>
      </c>
      <c r="R7" s="92">
        <v>0</v>
      </c>
      <c r="S7" s="92">
        <v>0</v>
      </c>
      <c r="T7" s="92">
        <v>0</v>
      </c>
      <c r="U7" s="92">
        <v>0</v>
      </c>
      <c r="V7" s="92">
        <v>0</v>
      </c>
      <c r="W7" s="92">
        <v>0</v>
      </c>
      <c r="X7" s="92">
        <v>490</v>
      </c>
      <c r="Y7" s="133">
        <f t="shared" si="0"/>
        <v>3.9367346938775509</v>
      </c>
      <c r="Z7" s="133">
        <f t="shared" si="1"/>
        <v>2.8785714285714286</v>
      </c>
      <c r="AA7" s="133">
        <f t="shared" si="2"/>
        <v>0</v>
      </c>
      <c r="AB7" s="133">
        <f t="shared" si="3"/>
        <v>0</v>
      </c>
      <c r="AC7" s="133">
        <f t="shared" si="4"/>
        <v>0</v>
      </c>
      <c r="AD7" s="135">
        <f t="shared" si="5"/>
        <v>0</v>
      </c>
      <c r="AE7" s="144">
        <f t="shared" si="6"/>
        <v>6.8153061224489795</v>
      </c>
      <c r="AF7" s="134">
        <f t="shared" si="7"/>
        <v>0.85007173601147779</v>
      </c>
      <c r="AG7" s="134">
        <f t="shared" si="8"/>
        <v>0.62448812448812452</v>
      </c>
      <c r="AH7" s="134">
        <f t="shared" si="9"/>
        <v>0</v>
      </c>
      <c r="AI7" s="134">
        <f t="shared" si="10"/>
        <v>0</v>
      </c>
      <c r="AJ7" s="134">
        <f t="shared" si="11"/>
        <v>0.97509829619921362</v>
      </c>
      <c r="AK7" s="134">
        <f t="shared" si="12"/>
        <v>0.87096774193548387</v>
      </c>
      <c r="AL7" s="134">
        <f t="shared" si="13"/>
        <v>0</v>
      </c>
      <c r="AM7" s="134">
        <f t="shared" si="14"/>
        <v>0</v>
      </c>
      <c r="AN7" s="134">
        <f t="shared" si="15"/>
        <v>0</v>
      </c>
      <c r="AO7" s="134">
        <f t="shared" si="16"/>
        <v>0</v>
      </c>
      <c r="AQ7" s="136">
        <f t="shared" si="17"/>
        <v>0.85007173601147779</v>
      </c>
      <c r="AR7" s="136">
        <f>SUM(G7+K7)/(F7+J7)</f>
        <v>0.62448812448812452</v>
      </c>
      <c r="AS7" s="136">
        <f t="shared" si="19"/>
        <v>0.97509829619921362</v>
      </c>
      <c r="AT7" s="136">
        <f t="shared" si="20"/>
        <v>0.87096774193548387</v>
      </c>
    </row>
    <row r="8" spans="1:51" ht="25.5" customHeight="1" x14ac:dyDescent="0.35">
      <c r="A8" s="143" t="s">
        <v>7</v>
      </c>
      <c r="B8" s="150" t="s">
        <v>111</v>
      </c>
      <c r="C8" s="152"/>
      <c r="D8" s="90">
        <v>1174</v>
      </c>
      <c r="E8" s="91">
        <v>939.5</v>
      </c>
      <c r="F8" s="91">
        <v>1565</v>
      </c>
      <c r="G8" s="91">
        <v>1380</v>
      </c>
      <c r="H8" s="91">
        <v>0</v>
      </c>
      <c r="I8" s="91">
        <v>60</v>
      </c>
      <c r="J8" s="91">
        <v>0</v>
      </c>
      <c r="K8" s="91">
        <v>0</v>
      </c>
      <c r="L8" s="91">
        <v>744</v>
      </c>
      <c r="M8" s="91">
        <v>744</v>
      </c>
      <c r="N8" s="92">
        <v>744</v>
      </c>
      <c r="O8" s="91">
        <v>744</v>
      </c>
      <c r="P8" s="91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653</v>
      </c>
      <c r="Y8" s="133">
        <f t="shared" si="0"/>
        <v>2.5781010719754978</v>
      </c>
      <c r="Z8" s="133">
        <f t="shared" si="1"/>
        <v>3.2526799387442571</v>
      </c>
      <c r="AA8" s="133">
        <f t="shared" si="2"/>
        <v>9.1883614088820828E-2</v>
      </c>
      <c r="AB8" s="133">
        <f t="shared" si="3"/>
        <v>0</v>
      </c>
      <c r="AC8" s="133">
        <f t="shared" si="4"/>
        <v>0</v>
      </c>
      <c r="AD8" s="135">
        <f t="shared" si="5"/>
        <v>0</v>
      </c>
      <c r="AE8" s="144">
        <f t="shared" si="6"/>
        <v>5.9226646248085757</v>
      </c>
      <c r="AF8" s="134">
        <f t="shared" si="7"/>
        <v>0.80025553662691651</v>
      </c>
      <c r="AG8" s="134">
        <f t="shared" si="8"/>
        <v>0.88178913738019171</v>
      </c>
      <c r="AH8" s="134">
        <f t="shared" si="9"/>
        <v>0</v>
      </c>
      <c r="AI8" s="134">
        <f t="shared" si="10"/>
        <v>0</v>
      </c>
      <c r="AJ8" s="134">
        <f t="shared" si="11"/>
        <v>1</v>
      </c>
      <c r="AK8" s="134">
        <f t="shared" si="12"/>
        <v>1</v>
      </c>
      <c r="AL8" s="134">
        <f t="shared" si="13"/>
        <v>0</v>
      </c>
      <c r="AM8" s="134">
        <f t="shared" si="14"/>
        <v>0</v>
      </c>
      <c r="AN8" s="134">
        <f t="shared" si="15"/>
        <v>0</v>
      </c>
      <c r="AO8" s="134">
        <f t="shared" si="16"/>
        <v>0</v>
      </c>
      <c r="AQ8" s="136">
        <f t="shared" si="17"/>
        <v>0.85136286201022149</v>
      </c>
      <c r="AR8" s="136">
        <f t="shared" si="18"/>
        <v>0.88178913738019171</v>
      </c>
      <c r="AS8" s="136">
        <f t="shared" si="19"/>
        <v>1</v>
      </c>
      <c r="AT8" s="136">
        <f t="shared" si="20"/>
        <v>1</v>
      </c>
    </row>
    <row r="9" spans="1:51" ht="25.5" customHeight="1" x14ac:dyDescent="0.35">
      <c r="A9" s="143" t="s">
        <v>8</v>
      </c>
      <c r="B9" s="150" t="s">
        <v>114</v>
      </c>
      <c r="C9" s="152"/>
      <c r="D9" s="90">
        <v>3178</v>
      </c>
      <c r="E9" s="91">
        <v>2619</v>
      </c>
      <c r="F9" s="91">
        <v>1255</v>
      </c>
      <c r="G9" s="91">
        <v>773</v>
      </c>
      <c r="H9" s="91">
        <v>0</v>
      </c>
      <c r="I9" s="91">
        <v>0</v>
      </c>
      <c r="J9" s="91">
        <v>0</v>
      </c>
      <c r="K9" s="91">
        <v>0</v>
      </c>
      <c r="L9" s="91">
        <v>2232</v>
      </c>
      <c r="M9" s="91">
        <v>1808</v>
      </c>
      <c r="N9" s="92">
        <v>744</v>
      </c>
      <c r="O9" s="91">
        <v>564</v>
      </c>
      <c r="P9" s="91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373</v>
      </c>
      <c r="Y9" s="133">
        <f t="shared" si="0"/>
        <v>11.868632707774799</v>
      </c>
      <c r="Z9" s="133">
        <f t="shared" si="1"/>
        <v>3.5844504021447721</v>
      </c>
      <c r="AA9" s="133">
        <f t="shared" si="2"/>
        <v>0</v>
      </c>
      <c r="AB9" s="133">
        <f t="shared" si="3"/>
        <v>0</v>
      </c>
      <c r="AC9" s="133">
        <f t="shared" si="4"/>
        <v>0</v>
      </c>
      <c r="AD9" s="135">
        <f t="shared" si="5"/>
        <v>0</v>
      </c>
      <c r="AE9" s="144">
        <f t="shared" si="6"/>
        <v>15.453083109919572</v>
      </c>
      <c r="AF9" s="134">
        <f t="shared" si="7"/>
        <v>0.82410320956576466</v>
      </c>
      <c r="AG9" s="134">
        <f t="shared" si="8"/>
        <v>0.61593625498007964</v>
      </c>
      <c r="AH9" s="134">
        <f t="shared" si="9"/>
        <v>0</v>
      </c>
      <c r="AI9" s="134">
        <f t="shared" si="10"/>
        <v>0</v>
      </c>
      <c r="AJ9" s="134">
        <f t="shared" si="11"/>
        <v>0.81003584229390679</v>
      </c>
      <c r="AK9" s="134">
        <f t="shared" si="12"/>
        <v>0.75806451612903225</v>
      </c>
      <c r="AL9" s="134">
        <f t="shared" si="13"/>
        <v>0</v>
      </c>
      <c r="AM9" s="134">
        <f t="shared" si="14"/>
        <v>0</v>
      </c>
      <c r="AN9" s="134">
        <f t="shared" si="15"/>
        <v>0</v>
      </c>
      <c r="AO9" s="134">
        <f t="shared" si="16"/>
        <v>0</v>
      </c>
      <c r="AQ9" s="136">
        <f t="shared" si="17"/>
        <v>0.82410320956576466</v>
      </c>
      <c r="AR9" s="136">
        <f t="shared" si="18"/>
        <v>0.61593625498007964</v>
      </c>
      <c r="AS9" s="136">
        <f t="shared" si="19"/>
        <v>0.81003584229390679</v>
      </c>
      <c r="AT9" s="136">
        <f t="shared" si="20"/>
        <v>0.75806451612903225</v>
      </c>
    </row>
    <row r="10" spans="1:51" ht="25.5" customHeight="1" x14ac:dyDescent="0.35">
      <c r="A10" s="143" t="s">
        <v>9</v>
      </c>
      <c r="B10" s="150" t="s">
        <v>111</v>
      </c>
      <c r="C10" s="152"/>
      <c r="D10" s="90">
        <v>1870</v>
      </c>
      <c r="E10" s="91">
        <v>1358.5</v>
      </c>
      <c r="F10" s="91">
        <v>1455</v>
      </c>
      <c r="G10" s="91">
        <v>1487</v>
      </c>
      <c r="H10" s="91">
        <v>0</v>
      </c>
      <c r="I10" s="91">
        <v>132</v>
      </c>
      <c r="J10" s="91">
        <v>163</v>
      </c>
      <c r="K10" s="91">
        <v>133</v>
      </c>
      <c r="L10" s="91">
        <v>1116</v>
      </c>
      <c r="M10" s="91">
        <v>839</v>
      </c>
      <c r="N10" s="92">
        <v>1116</v>
      </c>
      <c r="O10" s="91">
        <v>1464</v>
      </c>
      <c r="P10" s="91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878</v>
      </c>
      <c r="Y10" s="133">
        <f t="shared" si="0"/>
        <v>2.5028473804100226</v>
      </c>
      <c r="Z10" s="133">
        <f t="shared" si="1"/>
        <v>3.3610478359908882</v>
      </c>
      <c r="AA10" s="133">
        <f t="shared" si="2"/>
        <v>0.15034168564920272</v>
      </c>
      <c r="AB10" s="133">
        <f t="shared" si="3"/>
        <v>0.15148063781321183</v>
      </c>
      <c r="AC10" s="133">
        <f t="shared" si="4"/>
        <v>0</v>
      </c>
      <c r="AD10" s="135">
        <f t="shared" si="5"/>
        <v>0</v>
      </c>
      <c r="AE10" s="144">
        <f t="shared" si="6"/>
        <v>6.1657175398633246</v>
      </c>
      <c r="AF10" s="134">
        <f t="shared" si="7"/>
        <v>0.72647058823529409</v>
      </c>
      <c r="AG10" s="134">
        <f t="shared" si="8"/>
        <v>1.0219931271477662</v>
      </c>
      <c r="AH10" s="134">
        <f t="shared" si="9"/>
        <v>0</v>
      </c>
      <c r="AI10" s="134">
        <f t="shared" si="10"/>
        <v>0.81595092024539873</v>
      </c>
      <c r="AJ10" s="134">
        <f t="shared" si="11"/>
        <v>0.75179211469534046</v>
      </c>
      <c r="AK10" s="134">
        <f t="shared" si="12"/>
        <v>1.3118279569892473</v>
      </c>
      <c r="AL10" s="134">
        <f t="shared" si="13"/>
        <v>0</v>
      </c>
      <c r="AM10" s="134">
        <f t="shared" si="14"/>
        <v>0</v>
      </c>
      <c r="AN10" s="134">
        <f t="shared" si="15"/>
        <v>0</v>
      </c>
      <c r="AO10" s="134">
        <f t="shared" si="16"/>
        <v>0</v>
      </c>
      <c r="AQ10" s="136">
        <f t="shared" si="17"/>
        <v>0.79705882352941182</v>
      </c>
      <c r="AR10" s="136">
        <f t="shared" si="18"/>
        <v>1.0012360939431397</v>
      </c>
      <c r="AS10" s="136">
        <f t="shared" si="19"/>
        <v>0.75179211469534046</v>
      </c>
      <c r="AT10" s="136">
        <f t="shared" si="20"/>
        <v>1.3118279569892473</v>
      </c>
    </row>
    <row r="11" spans="1:51" ht="25.5" customHeight="1" x14ac:dyDescent="0.35">
      <c r="A11" s="143" t="s">
        <v>10</v>
      </c>
      <c r="B11" s="153" t="s">
        <v>112</v>
      </c>
      <c r="C11" s="152"/>
      <c r="D11" s="90">
        <v>1433</v>
      </c>
      <c r="E11" s="91">
        <v>986.25</v>
      </c>
      <c r="F11" s="91">
        <v>393.5</v>
      </c>
      <c r="G11" s="91">
        <v>235.5</v>
      </c>
      <c r="H11" s="91">
        <v>0</v>
      </c>
      <c r="I11" s="91">
        <v>0</v>
      </c>
      <c r="J11" s="91">
        <v>0</v>
      </c>
      <c r="K11" s="91">
        <v>0</v>
      </c>
      <c r="L11" s="91">
        <v>732</v>
      </c>
      <c r="M11" s="91">
        <v>733</v>
      </c>
      <c r="N11" s="92">
        <v>372</v>
      </c>
      <c r="O11" s="91">
        <v>300</v>
      </c>
      <c r="P11" s="91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243</v>
      </c>
      <c r="Y11" s="133">
        <f t="shared" si="0"/>
        <v>7.0751028806584362</v>
      </c>
      <c r="Z11" s="133">
        <f t="shared" si="1"/>
        <v>2.2037037037037037</v>
      </c>
      <c r="AA11" s="133">
        <f t="shared" si="2"/>
        <v>0</v>
      </c>
      <c r="AB11" s="133">
        <f t="shared" si="3"/>
        <v>0</v>
      </c>
      <c r="AC11" s="133">
        <f t="shared" si="4"/>
        <v>0</v>
      </c>
      <c r="AD11" s="135">
        <f t="shared" si="5"/>
        <v>0</v>
      </c>
      <c r="AE11" s="144">
        <f t="shared" si="6"/>
        <v>9.2788065843621403</v>
      </c>
      <c r="AF11" s="134">
        <f t="shared" si="7"/>
        <v>0.68824145150034888</v>
      </c>
      <c r="AG11" s="134">
        <f t="shared" si="8"/>
        <v>0.59847522236340533</v>
      </c>
      <c r="AH11" s="134">
        <f t="shared" si="9"/>
        <v>0</v>
      </c>
      <c r="AI11" s="134">
        <f t="shared" si="10"/>
        <v>0</v>
      </c>
      <c r="AJ11" s="134">
        <f t="shared" si="11"/>
        <v>1.0013661202185793</v>
      </c>
      <c r="AK11" s="134">
        <f t="shared" si="12"/>
        <v>0.80645161290322576</v>
      </c>
      <c r="AL11" s="134">
        <f t="shared" si="13"/>
        <v>0</v>
      </c>
      <c r="AM11" s="134">
        <f t="shared" si="14"/>
        <v>0</v>
      </c>
      <c r="AN11" s="134">
        <f t="shared" si="15"/>
        <v>0</v>
      </c>
      <c r="AO11" s="134">
        <f t="shared" si="16"/>
        <v>0</v>
      </c>
      <c r="AQ11" s="136">
        <f t="shared" si="17"/>
        <v>0.68824145150034888</v>
      </c>
      <c r="AR11" s="136">
        <f t="shared" si="18"/>
        <v>0.59847522236340533</v>
      </c>
      <c r="AS11" s="136">
        <f t="shared" si="19"/>
        <v>1.0013661202185793</v>
      </c>
      <c r="AT11" s="136">
        <f t="shared" si="20"/>
        <v>0.80645161290322576</v>
      </c>
    </row>
    <row r="12" spans="1:51" ht="25.5" customHeight="1" x14ac:dyDescent="0.35">
      <c r="A12" s="143" t="s">
        <v>43</v>
      </c>
      <c r="B12" s="153" t="s">
        <v>115</v>
      </c>
      <c r="C12" s="152"/>
      <c r="D12" s="90">
        <v>1622</v>
      </c>
      <c r="E12" s="91">
        <v>1389.25</v>
      </c>
      <c r="F12" s="91">
        <v>1824</v>
      </c>
      <c r="G12" s="91">
        <v>1863</v>
      </c>
      <c r="H12" s="91">
        <v>0</v>
      </c>
      <c r="I12" s="91">
        <v>0</v>
      </c>
      <c r="J12" s="91">
        <v>163</v>
      </c>
      <c r="K12" s="91">
        <v>170.5</v>
      </c>
      <c r="L12" s="91">
        <v>1116</v>
      </c>
      <c r="M12" s="91">
        <v>939</v>
      </c>
      <c r="N12" s="92">
        <v>1116</v>
      </c>
      <c r="O12" s="91">
        <v>1392</v>
      </c>
      <c r="P12" s="91">
        <v>0</v>
      </c>
      <c r="Q12" s="92">
        <v>0</v>
      </c>
      <c r="R12" s="92">
        <v>0</v>
      </c>
      <c r="S12" s="92">
        <v>24</v>
      </c>
      <c r="T12" s="92">
        <v>163</v>
      </c>
      <c r="U12" s="92">
        <v>163</v>
      </c>
      <c r="V12" s="92">
        <v>0</v>
      </c>
      <c r="W12" s="92">
        <v>0</v>
      </c>
      <c r="X12" s="92">
        <v>726</v>
      </c>
      <c r="Y12" s="133">
        <f t="shared" si="0"/>
        <v>3.206955922865014</v>
      </c>
      <c r="Z12" s="133">
        <f t="shared" si="1"/>
        <v>4.4834710743801649</v>
      </c>
      <c r="AA12" s="133">
        <f t="shared" si="2"/>
        <v>0</v>
      </c>
      <c r="AB12" s="133">
        <f t="shared" si="3"/>
        <v>0.26790633608815428</v>
      </c>
      <c r="AC12" s="133">
        <f t="shared" si="4"/>
        <v>0.22451790633608815</v>
      </c>
      <c r="AD12" s="135">
        <f t="shared" si="5"/>
        <v>0</v>
      </c>
      <c r="AE12" s="144">
        <f t="shared" si="6"/>
        <v>8.1828512396694215</v>
      </c>
      <c r="AF12" s="134">
        <f t="shared" si="7"/>
        <v>0.85650431565967944</v>
      </c>
      <c r="AG12" s="134">
        <f t="shared" si="8"/>
        <v>1.0213815789473684</v>
      </c>
      <c r="AH12" s="134">
        <f t="shared" si="9"/>
        <v>0</v>
      </c>
      <c r="AI12" s="134">
        <f t="shared" si="10"/>
        <v>1.0460122699386503</v>
      </c>
      <c r="AJ12" s="134">
        <f t="shared" si="11"/>
        <v>0.84139784946236562</v>
      </c>
      <c r="AK12" s="134">
        <f t="shared" si="12"/>
        <v>1.2473118279569892</v>
      </c>
      <c r="AL12" s="134">
        <f t="shared" si="13"/>
        <v>0</v>
      </c>
      <c r="AM12" s="134">
        <f t="shared" si="14"/>
        <v>0</v>
      </c>
      <c r="AN12" s="134">
        <f t="shared" si="15"/>
        <v>1</v>
      </c>
      <c r="AO12" s="134">
        <f t="shared" si="16"/>
        <v>0</v>
      </c>
      <c r="AQ12" s="136">
        <f t="shared" si="17"/>
        <v>0.85650431565967944</v>
      </c>
      <c r="AR12" s="136">
        <f t="shared" si="18"/>
        <v>1.0234021137393055</v>
      </c>
      <c r="AS12" s="136">
        <f t="shared" si="19"/>
        <v>0.84139784946236562</v>
      </c>
      <c r="AT12" s="136">
        <f t="shared" si="20"/>
        <v>1.2688172043010753</v>
      </c>
    </row>
    <row r="13" spans="1:51" ht="25.5" customHeight="1" x14ac:dyDescent="0.35">
      <c r="A13" s="143" t="s">
        <v>11</v>
      </c>
      <c r="B13" s="153" t="s">
        <v>116</v>
      </c>
      <c r="C13" s="152"/>
      <c r="D13" s="90">
        <v>1600</v>
      </c>
      <c r="E13" s="91">
        <v>1253</v>
      </c>
      <c r="F13" s="91">
        <v>1600</v>
      </c>
      <c r="G13" s="91">
        <v>1434.5</v>
      </c>
      <c r="H13" s="91">
        <v>0</v>
      </c>
      <c r="I13" s="91">
        <v>96</v>
      </c>
      <c r="J13" s="91">
        <v>163</v>
      </c>
      <c r="K13" s="91">
        <v>186</v>
      </c>
      <c r="L13" s="91">
        <v>1116</v>
      </c>
      <c r="M13" s="91">
        <v>991.25</v>
      </c>
      <c r="N13" s="92">
        <v>1116</v>
      </c>
      <c r="O13" s="91">
        <v>1140</v>
      </c>
      <c r="P13" s="91">
        <v>0</v>
      </c>
      <c r="Q13" s="92">
        <v>0</v>
      </c>
      <c r="R13" s="92">
        <v>0</v>
      </c>
      <c r="S13" s="92">
        <v>132</v>
      </c>
      <c r="T13" s="92">
        <v>163</v>
      </c>
      <c r="U13" s="92">
        <v>0</v>
      </c>
      <c r="V13" s="92">
        <v>0</v>
      </c>
      <c r="W13" s="92">
        <v>0</v>
      </c>
      <c r="X13" s="92">
        <v>666</v>
      </c>
      <c r="Y13" s="133">
        <f t="shared" si="0"/>
        <v>3.3697447447447448</v>
      </c>
      <c r="Z13" s="133">
        <f t="shared" si="1"/>
        <v>3.8656156156156154</v>
      </c>
      <c r="AA13" s="133">
        <f t="shared" si="2"/>
        <v>0.14414414414414414</v>
      </c>
      <c r="AB13" s="133">
        <f t="shared" si="3"/>
        <v>0.47747747747747749</v>
      </c>
      <c r="AC13" s="133">
        <f t="shared" si="4"/>
        <v>0</v>
      </c>
      <c r="AD13" s="135">
        <f t="shared" si="5"/>
        <v>0</v>
      </c>
      <c r="AE13" s="144">
        <f t="shared" si="6"/>
        <v>7.8569819819819822</v>
      </c>
      <c r="AF13" s="134">
        <f t="shared" si="7"/>
        <v>0.78312499999999996</v>
      </c>
      <c r="AG13" s="134">
        <f t="shared" si="8"/>
        <v>0.89656250000000004</v>
      </c>
      <c r="AH13" s="134">
        <f t="shared" si="9"/>
        <v>0</v>
      </c>
      <c r="AI13" s="134">
        <f t="shared" si="10"/>
        <v>1.1411042944785277</v>
      </c>
      <c r="AJ13" s="134">
        <f t="shared" si="11"/>
        <v>0.88821684587813621</v>
      </c>
      <c r="AK13" s="134">
        <f t="shared" si="12"/>
        <v>1.021505376344086</v>
      </c>
      <c r="AL13" s="134">
        <f t="shared" si="13"/>
        <v>0</v>
      </c>
      <c r="AM13" s="134">
        <f t="shared" si="14"/>
        <v>0</v>
      </c>
      <c r="AN13" s="134">
        <f t="shared" si="15"/>
        <v>0</v>
      </c>
      <c r="AO13" s="134">
        <f t="shared" si="16"/>
        <v>0</v>
      </c>
      <c r="AQ13" s="136">
        <f t="shared" si="17"/>
        <v>0.84312500000000001</v>
      </c>
      <c r="AR13" s="136">
        <f t="shared" si="18"/>
        <v>0.91917186613726598</v>
      </c>
      <c r="AS13" s="136">
        <f t="shared" si="19"/>
        <v>0.88821684587813621</v>
      </c>
      <c r="AT13" s="136">
        <f t="shared" si="20"/>
        <v>1.1397849462365592</v>
      </c>
    </row>
    <row r="14" spans="1:51" ht="25.5" customHeight="1" x14ac:dyDescent="0.35">
      <c r="A14" s="143" t="s">
        <v>12</v>
      </c>
      <c r="B14" s="153" t="s">
        <v>117</v>
      </c>
      <c r="C14" s="152"/>
      <c r="D14" s="90">
        <v>1242</v>
      </c>
      <c r="E14" s="91">
        <v>858</v>
      </c>
      <c r="F14" s="91">
        <v>1035</v>
      </c>
      <c r="G14" s="91">
        <v>1393</v>
      </c>
      <c r="H14" s="91">
        <v>0</v>
      </c>
      <c r="I14" s="91">
        <v>0</v>
      </c>
      <c r="J14" s="91">
        <v>163</v>
      </c>
      <c r="K14" s="91">
        <v>4.5</v>
      </c>
      <c r="L14" s="91">
        <v>1116</v>
      </c>
      <c r="M14" s="91">
        <v>755</v>
      </c>
      <c r="N14" s="92">
        <v>744</v>
      </c>
      <c r="O14" s="91">
        <v>1331.5</v>
      </c>
      <c r="P14" s="91">
        <v>0</v>
      </c>
      <c r="Q14" s="92">
        <v>0</v>
      </c>
      <c r="R14" s="92">
        <v>0</v>
      </c>
      <c r="S14" s="92">
        <v>12</v>
      </c>
      <c r="T14" s="92">
        <v>0</v>
      </c>
      <c r="U14" s="92">
        <v>0</v>
      </c>
      <c r="V14" s="92">
        <v>0</v>
      </c>
      <c r="W14" s="92">
        <v>0</v>
      </c>
      <c r="X14" s="92">
        <v>440</v>
      </c>
      <c r="Y14" s="133">
        <f t="shared" si="0"/>
        <v>3.665909090909091</v>
      </c>
      <c r="Z14" s="133">
        <f t="shared" si="1"/>
        <v>6.1920454545454549</v>
      </c>
      <c r="AA14" s="133">
        <f t="shared" si="2"/>
        <v>0</v>
      </c>
      <c r="AB14" s="133">
        <f t="shared" si="3"/>
        <v>3.7499999999999999E-2</v>
      </c>
      <c r="AC14" s="133">
        <f t="shared" si="4"/>
        <v>0</v>
      </c>
      <c r="AD14" s="135">
        <f t="shared" si="5"/>
        <v>0</v>
      </c>
      <c r="AE14" s="144">
        <f t="shared" si="6"/>
        <v>9.8954545454545464</v>
      </c>
      <c r="AF14" s="134">
        <f t="shared" si="7"/>
        <v>0.6908212560386473</v>
      </c>
      <c r="AG14" s="134">
        <f t="shared" si="8"/>
        <v>1.3458937198067633</v>
      </c>
      <c r="AH14" s="134">
        <f t="shared" si="9"/>
        <v>0</v>
      </c>
      <c r="AI14" s="134">
        <f t="shared" si="10"/>
        <v>2.7607361963190184E-2</v>
      </c>
      <c r="AJ14" s="134">
        <f t="shared" si="11"/>
        <v>0.67652329749103945</v>
      </c>
      <c r="AK14" s="134">
        <f t="shared" si="12"/>
        <v>1.7896505376344085</v>
      </c>
      <c r="AL14" s="134">
        <f t="shared" si="13"/>
        <v>0</v>
      </c>
      <c r="AM14" s="134">
        <f t="shared" si="14"/>
        <v>0</v>
      </c>
      <c r="AN14" s="134">
        <f t="shared" si="15"/>
        <v>0</v>
      </c>
      <c r="AO14" s="134">
        <f t="shared" si="16"/>
        <v>0</v>
      </c>
      <c r="AQ14" s="136">
        <f t="shared" si="17"/>
        <v>0.6908212560386473</v>
      </c>
      <c r="AR14" s="136">
        <f t="shared" si="18"/>
        <v>1.1665275459098496</v>
      </c>
      <c r="AS14" s="136">
        <f t="shared" si="19"/>
        <v>0.67652329749103945</v>
      </c>
      <c r="AT14" s="136">
        <f t="shared" si="20"/>
        <v>1.805779569892473</v>
      </c>
    </row>
    <row r="15" spans="1:51" ht="25.5" customHeight="1" x14ac:dyDescent="0.35">
      <c r="A15" s="143" t="s">
        <v>13</v>
      </c>
      <c r="B15" s="153" t="s">
        <v>118</v>
      </c>
      <c r="C15" s="152"/>
      <c r="D15" s="90">
        <v>4238</v>
      </c>
      <c r="E15" s="91">
        <v>3111.5</v>
      </c>
      <c r="F15" s="91">
        <v>770</v>
      </c>
      <c r="G15" s="91">
        <v>813.5</v>
      </c>
      <c r="H15" s="91">
        <v>0</v>
      </c>
      <c r="I15" s="91">
        <v>0</v>
      </c>
      <c r="J15" s="91">
        <v>0</v>
      </c>
      <c r="K15" s="91">
        <v>0</v>
      </c>
      <c r="L15" s="91">
        <v>4092</v>
      </c>
      <c r="M15" s="91">
        <v>3336.5</v>
      </c>
      <c r="N15" s="92">
        <v>372</v>
      </c>
      <c r="O15" s="91">
        <v>645.75</v>
      </c>
      <c r="P15" s="91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194</v>
      </c>
      <c r="Y15" s="133">
        <f t="shared" si="0"/>
        <v>33.237113402061858</v>
      </c>
      <c r="Z15" s="133">
        <f t="shared" si="1"/>
        <v>7.5219072164948457</v>
      </c>
      <c r="AA15" s="133">
        <f t="shared" si="2"/>
        <v>0</v>
      </c>
      <c r="AB15" s="133">
        <f t="shared" si="3"/>
        <v>0</v>
      </c>
      <c r="AC15" s="133">
        <f t="shared" si="4"/>
        <v>0</v>
      </c>
      <c r="AD15" s="135">
        <f t="shared" si="5"/>
        <v>0</v>
      </c>
      <c r="AE15" s="144">
        <f t="shared" si="6"/>
        <v>40.759020618556704</v>
      </c>
      <c r="AF15" s="134">
        <f t="shared" si="7"/>
        <v>0.73419065596979705</v>
      </c>
      <c r="AG15" s="134">
        <f t="shared" si="8"/>
        <v>1.0564935064935066</v>
      </c>
      <c r="AH15" s="134">
        <f t="shared" si="9"/>
        <v>0</v>
      </c>
      <c r="AI15" s="134">
        <f t="shared" si="10"/>
        <v>0</v>
      </c>
      <c r="AJ15" s="134">
        <f t="shared" si="11"/>
        <v>0.81537145650048881</v>
      </c>
      <c r="AK15" s="134">
        <f t="shared" si="12"/>
        <v>1.7358870967741935</v>
      </c>
      <c r="AL15" s="134">
        <f t="shared" si="13"/>
        <v>0</v>
      </c>
      <c r="AM15" s="134">
        <f t="shared" si="14"/>
        <v>0</v>
      </c>
      <c r="AN15" s="134">
        <f t="shared" si="15"/>
        <v>0</v>
      </c>
      <c r="AO15" s="134">
        <f t="shared" si="16"/>
        <v>0</v>
      </c>
      <c r="AQ15" s="136">
        <f t="shared" si="17"/>
        <v>0.73419065596979705</v>
      </c>
      <c r="AR15" s="136">
        <f t="shared" si="18"/>
        <v>1.0564935064935066</v>
      </c>
      <c r="AS15" s="136">
        <f t="shared" si="19"/>
        <v>0.81537145650048881</v>
      </c>
      <c r="AT15" s="136">
        <f t="shared" si="20"/>
        <v>1.7358870967741935</v>
      </c>
    </row>
    <row r="16" spans="1:51" ht="25.5" customHeight="1" x14ac:dyDescent="0.35">
      <c r="A16" s="143" t="s">
        <v>14</v>
      </c>
      <c r="B16" s="153" t="s">
        <v>119</v>
      </c>
      <c r="C16" s="152"/>
      <c r="D16" s="90">
        <v>3393</v>
      </c>
      <c r="E16" s="91">
        <v>2620</v>
      </c>
      <c r="F16" s="91">
        <v>1696</v>
      </c>
      <c r="G16" s="91">
        <v>2006.5</v>
      </c>
      <c r="H16" s="91">
        <v>0</v>
      </c>
      <c r="I16" s="91">
        <v>0</v>
      </c>
      <c r="J16" s="91">
        <v>489</v>
      </c>
      <c r="K16" s="91">
        <v>228</v>
      </c>
      <c r="L16" s="91">
        <v>2604</v>
      </c>
      <c r="M16" s="91">
        <v>2485.5</v>
      </c>
      <c r="N16" s="92">
        <v>1116</v>
      </c>
      <c r="O16" s="91">
        <v>1395</v>
      </c>
      <c r="P16" s="91">
        <v>0</v>
      </c>
      <c r="Q16" s="92">
        <v>0</v>
      </c>
      <c r="R16" s="92">
        <v>0</v>
      </c>
      <c r="S16" s="92">
        <v>72</v>
      </c>
      <c r="T16" s="92">
        <v>0</v>
      </c>
      <c r="U16" s="92">
        <v>0</v>
      </c>
      <c r="V16" s="92">
        <v>0</v>
      </c>
      <c r="W16" s="92">
        <v>0</v>
      </c>
      <c r="X16" s="92">
        <v>650</v>
      </c>
      <c r="Y16" s="133">
        <f t="shared" si="0"/>
        <v>7.8546153846153848</v>
      </c>
      <c r="Z16" s="133">
        <f t="shared" si="1"/>
        <v>5.233076923076923</v>
      </c>
      <c r="AA16" s="133">
        <f t="shared" si="2"/>
        <v>0</v>
      </c>
      <c r="AB16" s="133">
        <f t="shared" si="3"/>
        <v>0.46153846153846156</v>
      </c>
      <c r="AC16" s="133">
        <f t="shared" si="4"/>
        <v>0</v>
      </c>
      <c r="AD16" s="135">
        <f t="shared" si="5"/>
        <v>0</v>
      </c>
      <c r="AE16" s="144">
        <f t="shared" si="6"/>
        <v>13.549230769230769</v>
      </c>
      <c r="AF16" s="134">
        <f t="shared" si="7"/>
        <v>0.77217801355732385</v>
      </c>
      <c r="AG16" s="134">
        <f t="shared" si="8"/>
        <v>1.1830778301886793</v>
      </c>
      <c r="AH16" s="134">
        <f t="shared" si="9"/>
        <v>0</v>
      </c>
      <c r="AI16" s="134">
        <f t="shared" si="10"/>
        <v>0.46625766871165641</v>
      </c>
      <c r="AJ16" s="134">
        <f t="shared" si="11"/>
        <v>0.95449308755760365</v>
      </c>
      <c r="AK16" s="134">
        <f t="shared" si="12"/>
        <v>1.25</v>
      </c>
      <c r="AL16" s="134">
        <f t="shared" si="13"/>
        <v>0</v>
      </c>
      <c r="AM16" s="134">
        <f t="shared" si="14"/>
        <v>0</v>
      </c>
      <c r="AN16" s="134">
        <f t="shared" si="15"/>
        <v>0</v>
      </c>
      <c r="AO16" s="134">
        <f t="shared" si="16"/>
        <v>0</v>
      </c>
      <c r="AQ16" s="136">
        <f t="shared" si="17"/>
        <v>0.77217801355732385</v>
      </c>
      <c r="AR16" s="136">
        <f t="shared" si="18"/>
        <v>1.0226544622425628</v>
      </c>
      <c r="AS16" s="136">
        <f t="shared" si="19"/>
        <v>0.95449308755760365</v>
      </c>
      <c r="AT16" s="136">
        <f t="shared" si="20"/>
        <v>1.314516129032258</v>
      </c>
    </row>
    <row r="17" spans="1:46" ht="25.5" customHeight="1" x14ac:dyDescent="0.35">
      <c r="A17" s="143" t="s">
        <v>15</v>
      </c>
      <c r="B17" s="153" t="s">
        <v>119</v>
      </c>
      <c r="C17" s="152"/>
      <c r="D17" s="90">
        <v>1219</v>
      </c>
      <c r="E17" s="91">
        <v>743</v>
      </c>
      <c r="F17" s="91">
        <v>813</v>
      </c>
      <c r="G17" s="91">
        <v>877</v>
      </c>
      <c r="H17" s="91">
        <v>0</v>
      </c>
      <c r="I17" s="91">
        <v>0</v>
      </c>
      <c r="J17" s="91">
        <v>0</v>
      </c>
      <c r="K17" s="91">
        <v>157.5</v>
      </c>
      <c r="L17" s="91">
        <v>744</v>
      </c>
      <c r="M17" s="91">
        <v>719.5</v>
      </c>
      <c r="N17" s="92">
        <v>372</v>
      </c>
      <c r="O17" s="91">
        <v>546</v>
      </c>
      <c r="P17" s="91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539</v>
      </c>
      <c r="Y17" s="133">
        <f t="shared" si="0"/>
        <v>2.7133580705009277</v>
      </c>
      <c r="Z17" s="133">
        <f t="shared" si="1"/>
        <v>2.6400742115027831</v>
      </c>
      <c r="AA17" s="133">
        <f t="shared" si="2"/>
        <v>0</v>
      </c>
      <c r="AB17" s="133">
        <f t="shared" si="3"/>
        <v>0.29220779220779219</v>
      </c>
      <c r="AC17" s="133">
        <f t="shared" si="4"/>
        <v>0</v>
      </c>
      <c r="AD17" s="135">
        <f t="shared" si="5"/>
        <v>0</v>
      </c>
      <c r="AE17" s="144">
        <f t="shared" si="6"/>
        <v>5.6456400742115029</v>
      </c>
      <c r="AF17" s="134">
        <f t="shared" si="7"/>
        <v>0.60951599671862178</v>
      </c>
      <c r="AG17" s="134">
        <f t="shared" si="8"/>
        <v>1.0787207872078721</v>
      </c>
      <c r="AH17" s="134">
        <f t="shared" si="9"/>
        <v>0</v>
      </c>
      <c r="AI17" s="134">
        <f t="shared" si="10"/>
        <v>0</v>
      </c>
      <c r="AJ17" s="134">
        <f t="shared" si="11"/>
        <v>0.96706989247311825</v>
      </c>
      <c r="AK17" s="134">
        <f t="shared" si="12"/>
        <v>1.467741935483871</v>
      </c>
      <c r="AL17" s="134">
        <f t="shared" si="13"/>
        <v>0</v>
      </c>
      <c r="AM17" s="134">
        <f t="shared" si="14"/>
        <v>0</v>
      </c>
      <c r="AN17" s="134">
        <f t="shared" si="15"/>
        <v>0</v>
      </c>
      <c r="AO17" s="134">
        <f t="shared" si="16"/>
        <v>0</v>
      </c>
      <c r="AQ17" s="136">
        <f t="shared" si="17"/>
        <v>0.60951599671862178</v>
      </c>
      <c r="AR17" s="136">
        <f t="shared" si="18"/>
        <v>1.2724477244772447</v>
      </c>
      <c r="AS17" s="136">
        <f t="shared" si="19"/>
        <v>0.96706989247311825</v>
      </c>
      <c r="AT17" s="136">
        <f t="shared" si="20"/>
        <v>1.467741935483871</v>
      </c>
    </row>
    <row r="18" spans="1:46" ht="25.5" customHeight="1" x14ac:dyDescent="0.35">
      <c r="A18" s="143" t="s">
        <v>16</v>
      </c>
      <c r="B18" s="153" t="s">
        <v>111</v>
      </c>
      <c r="C18" s="152"/>
      <c r="D18" s="90">
        <v>2023</v>
      </c>
      <c r="E18" s="91">
        <v>1476</v>
      </c>
      <c r="F18" s="91">
        <v>1618</v>
      </c>
      <c r="G18" s="91">
        <v>1655.5</v>
      </c>
      <c r="H18" s="91">
        <v>0</v>
      </c>
      <c r="I18" s="91">
        <v>0</v>
      </c>
      <c r="J18" s="91">
        <v>163</v>
      </c>
      <c r="K18" s="91">
        <v>0</v>
      </c>
      <c r="L18" s="91">
        <v>1116</v>
      </c>
      <c r="M18" s="91">
        <v>1080</v>
      </c>
      <c r="N18" s="92">
        <v>1116</v>
      </c>
      <c r="O18" s="91">
        <v>1464</v>
      </c>
      <c r="P18" s="91">
        <v>0</v>
      </c>
      <c r="Q18" s="92">
        <v>0</v>
      </c>
      <c r="R18" s="92">
        <v>0</v>
      </c>
      <c r="S18" s="92">
        <v>24</v>
      </c>
      <c r="T18" s="92">
        <v>326</v>
      </c>
      <c r="U18" s="92">
        <v>311</v>
      </c>
      <c r="V18" s="92">
        <v>0</v>
      </c>
      <c r="W18" s="92">
        <v>0</v>
      </c>
      <c r="X18" s="92">
        <v>1124</v>
      </c>
      <c r="Y18" s="133">
        <f t="shared" si="0"/>
        <v>2.2740213523131674</v>
      </c>
      <c r="Z18" s="133">
        <f t="shared" si="1"/>
        <v>2.7753558718861209</v>
      </c>
      <c r="AA18" s="133">
        <f t="shared" si="2"/>
        <v>0</v>
      </c>
      <c r="AB18" s="133">
        <f t="shared" si="3"/>
        <v>2.1352313167259787E-2</v>
      </c>
      <c r="AC18" s="133">
        <f t="shared" si="4"/>
        <v>0.27669039145907476</v>
      </c>
      <c r="AD18" s="135">
        <f t="shared" si="5"/>
        <v>0</v>
      </c>
      <c r="AE18" s="144">
        <f t="shared" si="6"/>
        <v>5.3474199288256221</v>
      </c>
      <c r="AF18" s="134">
        <f t="shared" si="7"/>
        <v>0.72960949085516558</v>
      </c>
      <c r="AG18" s="134">
        <f t="shared" si="8"/>
        <v>1.0231767614338689</v>
      </c>
      <c r="AH18" s="134">
        <f t="shared" si="9"/>
        <v>0</v>
      </c>
      <c r="AI18" s="134">
        <f t="shared" si="10"/>
        <v>0</v>
      </c>
      <c r="AJ18" s="134">
        <f t="shared" si="11"/>
        <v>0.967741935483871</v>
      </c>
      <c r="AK18" s="134">
        <f t="shared" si="12"/>
        <v>1.3118279569892473</v>
      </c>
      <c r="AL18" s="134">
        <f t="shared" si="13"/>
        <v>0</v>
      </c>
      <c r="AM18" s="134">
        <f t="shared" si="14"/>
        <v>0</v>
      </c>
      <c r="AN18" s="134">
        <f t="shared" si="15"/>
        <v>0.95398773006134974</v>
      </c>
      <c r="AO18" s="134">
        <f t="shared" si="16"/>
        <v>0</v>
      </c>
      <c r="AQ18" s="136">
        <f t="shared" si="17"/>
        <v>0.72960949085516558</v>
      </c>
      <c r="AR18" s="136">
        <f t="shared" si="18"/>
        <v>0.92953396967995505</v>
      </c>
      <c r="AS18" s="136">
        <f t="shared" si="19"/>
        <v>0.967741935483871</v>
      </c>
      <c r="AT18" s="136">
        <f t="shared" si="20"/>
        <v>1.3333333333333333</v>
      </c>
    </row>
    <row r="19" spans="1:46" ht="25.5" customHeight="1" x14ac:dyDescent="0.35">
      <c r="A19" s="143" t="s">
        <v>17</v>
      </c>
      <c r="B19" s="153" t="s">
        <v>114</v>
      </c>
      <c r="C19" s="152"/>
      <c r="D19" s="90">
        <v>2511</v>
      </c>
      <c r="E19" s="91">
        <v>2134</v>
      </c>
      <c r="F19" s="91">
        <v>837</v>
      </c>
      <c r="G19" s="91">
        <v>853.75</v>
      </c>
      <c r="H19" s="91">
        <v>0</v>
      </c>
      <c r="I19" s="91">
        <v>0</v>
      </c>
      <c r="J19" s="91">
        <v>0</v>
      </c>
      <c r="K19" s="91">
        <v>0</v>
      </c>
      <c r="L19" s="91">
        <v>2232</v>
      </c>
      <c r="M19" s="91">
        <v>1810.5</v>
      </c>
      <c r="N19" s="92">
        <v>744</v>
      </c>
      <c r="O19" s="91">
        <v>672</v>
      </c>
      <c r="P19" s="91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608</v>
      </c>
      <c r="Y19" s="133">
        <f t="shared" si="0"/>
        <v>6.4876644736842106</v>
      </c>
      <c r="Z19" s="133">
        <f t="shared" si="1"/>
        <v>2.5094572368421053</v>
      </c>
      <c r="AA19" s="133">
        <f t="shared" si="2"/>
        <v>0</v>
      </c>
      <c r="AB19" s="133">
        <f t="shared" si="3"/>
        <v>0</v>
      </c>
      <c r="AC19" s="133">
        <f t="shared" si="4"/>
        <v>0</v>
      </c>
      <c r="AD19" s="135">
        <f t="shared" si="5"/>
        <v>0</v>
      </c>
      <c r="AE19" s="144">
        <f t="shared" si="6"/>
        <v>8.997121710526315</v>
      </c>
      <c r="AF19" s="134">
        <f t="shared" si="7"/>
        <v>0.84986061330147356</v>
      </c>
      <c r="AG19" s="134">
        <f t="shared" si="8"/>
        <v>1.0200119474313023</v>
      </c>
      <c r="AH19" s="134">
        <f t="shared" si="9"/>
        <v>0</v>
      </c>
      <c r="AI19" s="134">
        <f t="shared" si="10"/>
        <v>0</v>
      </c>
      <c r="AJ19" s="134">
        <f t="shared" si="11"/>
        <v>0.81115591397849462</v>
      </c>
      <c r="AK19" s="134">
        <f t="shared" si="12"/>
        <v>0.90322580645161288</v>
      </c>
      <c r="AL19" s="134">
        <f t="shared" si="13"/>
        <v>0</v>
      </c>
      <c r="AM19" s="134">
        <f t="shared" si="14"/>
        <v>0</v>
      </c>
      <c r="AN19" s="134">
        <f t="shared" si="15"/>
        <v>0</v>
      </c>
      <c r="AO19" s="134">
        <f t="shared" si="16"/>
        <v>0</v>
      </c>
      <c r="AQ19" s="136">
        <f t="shared" si="17"/>
        <v>0.84986061330147356</v>
      </c>
      <c r="AR19" s="136">
        <f t="shared" si="18"/>
        <v>1.0200119474313023</v>
      </c>
      <c r="AS19" s="136">
        <f t="shared" si="19"/>
        <v>0.81115591397849462</v>
      </c>
      <c r="AT19" s="136">
        <f t="shared" si="20"/>
        <v>0.90322580645161288</v>
      </c>
    </row>
    <row r="20" spans="1:46" ht="25.5" customHeight="1" x14ac:dyDescent="0.35">
      <c r="A20" s="143" t="s">
        <v>18</v>
      </c>
      <c r="B20" s="153" t="s">
        <v>120</v>
      </c>
      <c r="C20" s="152"/>
      <c r="D20" s="90">
        <v>1609</v>
      </c>
      <c r="E20" s="91">
        <v>1362</v>
      </c>
      <c r="F20" s="91">
        <v>1408</v>
      </c>
      <c r="G20" s="91">
        <v>1691.25</v>
      </c>
      <c r="H20" s="91">
        <v>0</v>
      </c>
      <c r="I20" s="91">
        <v>0</v>
      </c>
      <c r="J20" s="91">
        <v>163</v>
      </c>
      <c r="K20" s="91">
        <v>126</v>
      </c>
      <c r="L20" s="91">
        <v>1116</v>
      </c>
      <c r="M20" s="91">
        <v>966</v>
      </c>
      <c r="N20" s="92">
        <v>744</v>
      </c>
      <c r="O20" s="91">
        <v>1104</v>
      </c>
      <c r="P20" s="91">
        <v>0</v>
      </c>
      <c r="Q20" s="92">
        <v>0</v>
      </c>
      <c r="R20" s="92">
        <v>0</v>
      </c>
      <c r="S20" s="92">
        <v>0</v>
      </c>
      <c r="T20" s="92">
        <v>163</v>
      </c>
      <c r="U20" s="92">
        <v>150.5</v>
      </c>
      <c r="V20" s="92">
        <v>0</v>
      </c>
      <c r="W20" s="92">
        <v>0</v>
      </c>
      <c r="X20" s="92">
        <v>672</v>
      </c>
      <c r="Y20" s="133">
        <f t="shared" si="0"/>
        <v>3.4642857142857144</v>
      </c>
      <c r="Z20" s="133">
        <f t="shared" si="1"/>
        <v>4.1595982142857144</v>
      </c>
      <c r="AA20" s="133">
        <f t="shared" si="2"/>
        <v>0</v>
      </c>
      <c r="AB20" s="133">
        <f t="shared" si="3"/>
        <v>0.1875</v>
      </c>
      <c r="AC20" s="133">
        <f t="shared" si="4"/>
        <v>0.22395833333333334</v>
      </c>
      <c r="AD20" s="135">
        <f t="shared" si="5"/>
        <v>0</v>
      </c>
      <c r="AE20" s="144">
        <f t="shared" si="6"/>
        <v>8.0353422619047628</v>
      </c>
      <c r="AF20" s="134">
        <f t="shared" si="7"/>
        <v>0.84648850217526417</v>
      </c>
      <c r="AG20" s="134">
        <f t="shared" si="8"/>
        <v>1.201171875</v>
      </c>
      <c r="AH20" s="134">
        <f t="shared" si="9"/>
        <v>0</v>
      </c>
      <c r="AI20" s="134">
        <f t="shared" si="10"/>
        <v>0.77300613496932513</v>
      </c>
      <c r="AJ20" s="134">
        <f t="shared" si="11"/>
        <v>0.86559139784946237</v>
      </c>
      <c r="AK20" s="134">
        <f t="shared" si="12"/>
        <v>1.4838709677419355</v>
      </c>
      <c r="AL20" s="134">
        <f t="shared" si="13"/>
        <v>0</v>
      </c>
      <c r="AM20" s="134">
        <f t="shared" si="14"/>
        <v>0</v>
      </c>
      <c r="AN20" s="134">
        <f t="shared" si="15"/>
        <v>0.92331288343558282</v>
      </c>
      <c r="AO20" s="134">
        <f t="shared" si="16"/>
        <v>0</v>
      </c>
      <c r="AQ20" s="136">
        <f t="shared" si="17"/>
        <v>0.84648850217526417</v>
      </c>
      <c r="AR20" s="136">
        <f t="shared" si="18"/>
        <v>1.156747294716741</v>
      </c>
      <c r="AS20" s="136">
        <f t="shared" si="19"/>
        <v>0.86559139784946237</v>
      </c>
      <c r="AT20" s="136">
        <f t="shared" si="20"/>
        <v>1.4838709677419355</v>
      </c>
    </row>
    <row r="21" spans="1:46" ht="25.5" customHeight="1" x14ac:dyDescent="0.35">
      <c r="A21" s="143" t="s">
        <v>19</v>
      </c>
      <c r="B21" s="153" t="s">
        <v>115</v>
      </c>
      <c r="C21" s="152"/>
      <c r="D21" s="90">
        <v>1262</v>
      </c>
      <c r="E21" s="91">
        <v>1161.25</v>
      </c>
      <c r="F21" s="91">
        <v>1262</v>
      </c>
      <c r="G21" s="91">
        <v>1072</v>
      </c>
      <c r="H21" s="91">
        <v>0</v>
      </c>
      <c r="I21" s="91">
        <v>0</v>
      </c>
      <c r="J21" s="91">
        <v>0</v>
      </c>
      <c r="K21" s="91">
        <v>83.5</v>
      </c>
      <c r="L21" s="91">
        <v>1116</v>
      </c>
      <c r="M21" s="91">
        <v>791</v>
      </c>
      <c r="N21" s="92">
        <v>1116</v>
      </c>
      <c r="O21" s="91">
        <v>996</v>
      </c>
      <c r="P21" s="91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612</v>
      </c>
      <c r="Y21" s="133">
        <f t="shared" ref="Y21:Y28" si="21">SUM(E21+M21)/X21</f>
        <v>3.1899509803921569</v>
      </c>
      <c r="Z21" s="133">
        <f t="shared" ref="Z21:Z28" si="22">SUM(G21+O21)/X21</f>
        <v>3.3790849673202614</v>
      </c>
      <c r="AA21" s="133">
        <f t="shared" ref="AA21:AA28" si="23">SUM(I21+Q21)/X21</f>
        <v>0</v>
      </c>
      <c r="AB21" s="133">
        <f t="shared" ref="AB21:AB28" si="24">SUM(K21+S21)/X21</f>
        <v>0.13643790849673201</v>
      </c>
      <c r="AC21" s="133">
        <f t="shared" ref="AC21:AC28" si="25">SUM(U21)/X21</f>
        <v>0</v>
      </c>
      <c r="AD21" s="135">
        <f t="shared" ref="AD21:AD28" si="26">SUM(W21)/X21</f>
        <v>0</v>
      </c>
      <c r="AE21" s="144">
        <f t="shared" ref="AE21:AE28" si="27">SUM(Y21:AD21)</f>
        <v>6.7054738562091503</v>
      </c>
      <c r="AF21" s="134">
        <f t="shared" si="7"/>
        <v>0.92016640253565773</v>
      </c>
      <c r="AG21" s="134">
        <f t="shared" si="8"/>
        <v>0.849445324881141</v>
      </c>
      <c r="AH21" s="134">
        <f t="shared" si="9"/>
        <v>0</v>
      </c>
      <c r="AI21" s="134">
        <f t="shared" si="10"/>
        <v>0</v>
      </c>
      <c r="AJ21" s="134">
        <f t="shared" si="11"/>
        <v>0.70878136200716846</v>
      </c>
      <c r="AK21" s="134">
        <f t="shared" si="12"/>
        <v>0.89247311827956988</v>
      </c>
      <c r="AL21" s="134">
        <f t="shared" si="13"/>
        <v>0</v>
      </c>
      <c r="AM21" s="134">
        <f t="shared" si="14"/>
        <v>0</v>
      </c>
      <c r="AN21" s="134">
        <f t="shared" si="15"/>
        <v>0</v>
      </c>
      <c r="AO21" s="134">
        <f t="shared" si="16"/>
        <v>0</v>
      </c>
      <c r="AQ21" s="136">
        <f t="shared" si="17"/>
        <v>0.92016640253565773</v>
      </c>
      <c r="AR21" s="136">
        <f t="shared" si="18"/>
        <v>0.91561014263074481</v>
      </c>
      <c r="AS21" s="136">
        <f t="shared" si="19"/>
        <v>0.70878136200716846</v>
      </c>
      <c r="AT21" s="136">
        <f t="shared" si="20"/>
        <v>0.89247311827956988</v>
      </c>
    </row>
    <row r="22" spans="1:46" ht="25.5" customHeight="1" x14ac:dyDescent="0.35">
      <c r="A22" s="143" t="s">
        <v>20</v>
      </c>
      <c r="B22" s="153" t="s">
        <v>121</v>
      </c>
      <c r="C22" s="152"/>
      <c r="D22" s="90">
        <v>1991</v>
      </c>
      <c r="E22" s="91">
        <v>1770.75</v>
      </c>
      <c r="F22" s="91">
        <v>1593</v>
      </c>
      <c r="G22" s="91">
        <v>1415</v>
      </c>
      <c r="H22" s="91">
        <v>0</v>
      </c>
      <c r="I22" s="91">
        <v>0</v>
      </c>
      <c r="J22" s="91">
        <v>163</v>
      </c>
      <c r="K22" s="91">
        <v>348</v>
      </c>
      <c r="L22" s="91">
        <v>1488</v>
      </c>
      <c r="M22" s="91">
        <v>1419.5</v>
      </c>
      <c r="N22" s="92">
        <v>1116</v>
      </c>
      <c r="O22" s="91">
        <v>1104</v>
      </c>
      <c r="P22" s="91">
        <v>0</v>
      </c>
      <c r="Q22" s="92">
        <v>0</v>
      </c>
      <c r="R22" s="92">
        <v>0</v>
      </c>
      <c r="S22" s="92">
        <v>192</v>
      </c>
      <c r="T22" s="92">
        <v>0</v>
      </c>
      <c r="U22" s="92">
        <v>0</v>
      </c>
      <c r="V22" s="92">
        <v>0</v>
      </c>
      <c r="W22" s="92">
        <v>0</v>
      </c>
      <c r="X22" s="92">
        <v>830</v>
      </c>
      <c r="Y22" s="133">
        <f t="shared" si="21"/>
        <v>3.8436746987951809</v>
      </c>
      <c r="Z22" s="133">
        <f t="shared" si="22"/>
        <v>3.0349397590361447</v>
      </c>
      <c r="AA22" s="133">
        <f t="shared" si="23"/>
        <v>0</v>
      </c>
      <c r="AB22" s="133">
        <f t="shared" si="24"/>
        <v>0.6506024096385542</v>
      </c>
      <c r="AC22" s="133">
        <f t="shared" si="25"/>
        <v>0</v>
      </c>
      <c r="AD22" s="135">
        <f t="shared" si="26"/>
        <v>0</v>
      </c>
      <c r="AE22" s="144">
        <f t="shared" si="27"/>
        <v>7.5292168674698798</v>
      </c>
      <c r="AF22" s="134">
        <f t="shared" si="7"/>
        <v>0.88937719738824716</v>
      </c>
      <c r="AG22" s="134">
        <f t="shared" si="8"/>
        <v>0.88826114249843069</v>
      </c>
      <c r="AH22" s="134">
        <f t="shared" si="9"/>
        <v>0</v>
      </c>
      <c r="AI22" s="134">
        <f t="shared" si="10"/>
        <v>2.1349693251533743</v>
      </c>
      <c r="AJ22" s="134">
        <f t="shared" si="11"/>
        <v>0.95396505376344087</v>
      </c>
      <c r="AK22" s="134">
        <f t="shared" si="12"/>
        <v>0.989247311827957</v>
      </c>
      <c r="AL22" s="134">
        <f t="shared" si="13"/>
        <v>0</v>
      </c>
      <c r="AM22" s="134">
        <f t="shared" si="14"/>
        <v>0</v>
      </c>
      <c r="AN22" s="134">
        <f t="shared" si="15"/>
        <v>0</v>
      </c>
      <c r="AO22" s="134">
        <f t="shared" si="16"/>
        <v>0</v>
      </c>
      <c r="AQ22" s="136">
        <f t="shared" si="17"/>
        <v>0.88937719738824716</v>
      </c>
      <c r="AR22" s="136">
        <f t="shared" si="18"/>
        <v>1.0039863325740319</v>
      </c>
      <c r="AS22" s="136">
        <f t="shared" si="19"/>
        <v>0.95396505376344087</v>
      </c>
      <c r="AT22" s="136">
        <f t="shared" si="20"/>
        <v>1.1612903225806452</v>
      </c>
    </row>
    <row r="23" spans="1:46" ht="25.5" customHeight="1" x14ac:dyDescent="0.35">
      <c r="A23" s="143" t="s">
        <v>21</v>
      </c>
      <c r="B23" s="153" t="s">
        <v>122</v>
      </c>
      <c r="C23" s="152"/>
      <c r="D23" s="90">
        <v>2592</v>
      </c>
      <c r="E23" s="91">
        <v>1679</v>
      </c>
      <c r="F23" s="91">
        <v>1296</v>
      </c>
      <c r="G23" s="91">
        <v>1268.25</v>
      </c>
      <c r="H23" s="91">
        <v>0</v>
      </c>
      <c r="I23" s="91">
        <v>0</v>
      </c>
      <c r="J23" s="91">
        <v>0</v>
      </c>
      <c r="K23" s="91">
        <v>66</v>
      </c>
      <c r="L23" s="91">
        <v>1488</v>
      </c>
      <c r="M23" s="91">
        <v>1139</v>
      </c>
      <c r="N23" s="92">
        <v>1116</v>
      </c>
      <c r="O23" s="91">
        <v>1116</v>
      </c>
      <c r="P23" s="91">
        <v>0</v>
      </c>
      <c r="Q23" s="92">
        <v>0</v>
      </c>
      <c r="R23" s="92">
        <v>0</v>
      </c>
      <c r="S23" s="92">
        <v>108</v>
      </c>
      <c r="T23" s="92">
        <v>163</v>
      </c>
      <c r="U23" s="92">
        <v>146.5</v>
      </c>
      <c r="V23" s="92">
        <v>0</v>
      </c>
      <c r="W23" s="92">
        <v>0</v>
      </c>
      <c r="X23" s="92">
        <v>835</v>
      </c>
      <c r="Y23" s="133">
        <f t="shared" si="21"/>
        <v>3.3748502994011975</v>
      </c>
      <c r="Z23" s="133">
        <f t="shared" si="22"/>
        <v>2.8553892215568863</v>
      </c>
      <c r="AA23" s="133">
        <f t="shared" si="23"/>
        <v>0</v>
      </c>
      <c r="AB23" s="133">
        <f t="shared" si="24"/>
        <v>0.20838323353293414</v>
      </c>
      <c r="AC23" s="133">
        <f t="shared" si="25"/>
        <v>0.17544910179640719</v>
      </c>
      <c r="AD23" s="135">
        <f t="shared" si="26"/>
        <v>0</v>
      </c>
      <c r="AE23" s="144">
        <f t="shared" si="27"/>
        <v>6.614071856287425</v>
      </c>
      <c r="AF23" s="134">
        <f t="shared" si="7"/>
        <v>0.64776234567901236</v>
      </c>
      <c r="AG23" s="134">
        <f t="shared" si="8"/>
        <v>0.97858796296296291</v>
      </c>
      <c r="AH23" s="134">
        <f t="shared" si="9"/>
        <v>0</v>
      </c>
      <c r="AI23" s="134">
        <f t="shared" si="10"/>
        <v>0</v>
      </c>
      <c r="AJ23" s="134">
        <f t="shared" si="11"/>
        <v>0.76545698924731187</v>
      </c>
      <c r="AK23" s="134">
        <f t="shared" si="12"/>
        <v>1</v>
      </c>
      <c r="AL23" s="134">
        <f t="shared" si="13"/>
        <v>0</v>
      </c>
      <c r="AM23" s="134">
        <f t="shared" si="14"/>
        <v>0</v>
      </c>
      <c r="AN23" s="134">
        <f t="shared" si="15"/>
        <v>0.89877300613496935</v>
      </c>
      <c r="AO23" s="134">
        <f t="shared" si="16"/>
        <v>0</v>
      </c>
      <c r="AQ23" s="136">
        <f t="shared" si="17"/>
        <v>0.64776234567901236</v>
      </c>
      <c r="AR23" s="136">
        <f t="shared" si="18"/>
        <v>1.0295138888888888</v>
      </c>
      <c r="AS23" s="136">
        <f t="shared" si="19"/>
        <v>0.76545698924731187</v>
      </c>
      <c r="AT23" s="136">
        <f t="shared" si="20"/>
        <v>1.096774193548387</v>
      </c>
    </row>
    <row r="24" spans="1:46" ht="25.5" customHeight="1" x14ac:dyDescent="0.35">
      <c r="A24" s="143" t="s">
        <v>22</v>
      </c>
      <c r="B24" s="153" t="s">
        <v>121</v>
      </c>
      <c r="C24" s="152"/>
      <c r="D24" s="90">
        <v>2549</v>
      </c>
      <c r="E24" s="91">
        <v>1305.25</v>
      </c>
      <c r="F24" s="91">
        <v>1765</v>
      </c>
      <c r="G24" s="91">
        <v>987.5</v>
      </c>
      <c r="H24" s="91">
        <v>163</v>
      </c>
      <c r="I24" s="91">
        <v>125</v>
      </c>
      <c r="J24" s="91">
        <v>0</v>
      </c>
      <c r="K24" s="91">
        <v>0</v>
      </c>
      <c r="L24" s="91">
        <v>2232</v>
      </c>
      <c r="M24" s="91">
        <v>972</v>
      </c>
      <c r="N24" s="92">
        <v>1488</v>
      </c>
      <c r="O24" s="91">
        <v>780</v>
      </c>
      <c r="P24" s="91">
        <v>0</v>
      </c>
      <c r="Q24" s="92">
        <v>24</v>
      </c>
      <c r="R24" s="92">
        <v>0</v>
      </c>
      <c r="S24" s="92">
        <v>0</v>
      </c>
      <c r="T24" s="92">
        <v>163</v>
      </c>
      <c r="U24" s="92">
        <v>110.5</v>
      </c>
      <c r="V24" s="92">
        <v>0</v>
      </c>
      <c r="W24" s="92">
        <v>0</v>
      </c>
      <c r="X24" s="92">
        <v>201</v>
      </c>
      <c r="Y24" s="133">
        <f t="shared" si="21"/>
        <v>11.329601990049751</v>
      </c>
      <c r="Z24" s="133">
        <f t="shared" si="22"/>
        <v>8.7935323383084576</v>
      </c>
      <c r="AA24" s="133">
        <f t="shared" si="23"/>
        <v>0.74129353233830841</v>
      </c>
      <c r="AB24" s="133">
        <f t="shared" si="24"/>
        <v>0</v>
      </c>
      <c r="AC24" s="133">
        <f t="shared" si="25"/>
        <v>0.54975124378109452</v>
      </c>
      <c r="AD24" s="135">
        <f t="shared" si="26"/>
        <v>0</v>
      </c>
      <c r="AE24" s="144">
        <f t="shared" si="27"/>
        <v>21.414179104477611</v>
      </c>
      <c r="AF24" s="134">
        <f t="shared" si="7"/>
        <v>0.51206355433503337</v>
      </c>
      <c r="AG24" s="134">
        <f t="shared" si="8"/>
        <v>0.55949008498583575</v>
      </c>
      <c r="AH24" s="134">
        <f t="shared" si="9"/>
        <v>0.76687116564417179</v>
      </c>
      <c r="AI24" s="134">
        <f t="shared" si="10"/>
        <v>0</v>
      </c>
      <c r="AJ24" s="134">
        <f t="shared" si="11"/>
        <v>0.43548387096774194</v>
      </c>
      <c r="AK24" s="134">
        <f t="shared" si="12"/>
        <v>0.52419354838709675</v>
      </c>
      <c r="AL24" s="134">
        <f t="shared" si="13"/>
        <v>0</v>
      </c>
      <c r="AM24" s="134">
        <f t="shared" si="14"/>
        <v>0</v>
      </c>
      <c r="AN24" s="134">
        <f t="shared" si="15"/>
        <v>0.67791411042944782</v>
      </c>
      <c r="AO24" s="134">
        <f t="shared" si="16"/>
        <v>0</v>
      </c>
      <c r="AQ24" s="136">
        <f t="shared" si="17"/>
        <v>0.5273783185840708</v>
      </c>
      <c r="AR24" s="136">
        <f t="shared" si="18"/>
        <v>0.55949008498583575</v>
      </c>
      <c r="AS24" s="136">
        <f t="shared" si="19"/>
        <v>0.44623655913978494</v>
      </c>
      <c r="AT24" s="136">
        <f t="shared" si="20"/>
        <v>0.52419354838709675</v>
      </c>
    </row>
    <row r="25" spans="1:46" ht="25.5" customHeight="1" x14ac:dyDescent="0.35">
      <c r="A25" s="143" t="s">
        <v>23</v>
      </c>
      <c r="B25" s="153" t="s">
        <v>121</v>
      </c>
      <c r="C25" s="152"/>
      <c r="D25" s="90">
        <v>2024</v>
      </c>
      <c r="E25" s="91">
        <v>1665.75</v>
      </c>
      <c r="F25" s="91">
        <v>1214</v>
      </c>
      <c r="G25" s="91">
        <v>1147.5</v>
      </c>
      <c r="H25" s="91">
        <v>0</v>
      </c>
      <c r="I25" s="91">
        <v>0</v>
      </c>
      <c r="J25" s="91">
        <v>130.5</v>
      </c>
      <c r="K25" s="91">
        <v>48</v>
      </c>
      <c r="L25" s="91">
        <v>1488</v>
      </c>
      <c r="M25" s="91">
        <v>1380</v>
      </c>
      <c r="N25" s="92">
        <v>744</v>
      </c>
      <c r="O25" s="91">
        <v>671.25</v>
      </c>
      <c r="P25" s="91">
        <v>0</v>
      </c>
      <c r="Q25" s="92">
        <v>0</v>
      </c>
      <c r="R25" s="92">
        <v>0</v>
      </c>
      <c r="S25" s="92">
        <v>72</v>
      </c>
      <c r="T25" s="92">
        <v>0</v>
      </c>
      <c r="U25" s="92">
        <v>0</v>
      </c>
      <c r="V25" s="92">
        <v>0</v>
      </c>
      <c r="W25" s="92">
        <v>0</v>
      </c>
      <c r="X25" s="92">
        <v>479</v>
      </c>
      <c r="Y25" s="133">
        <f t="shared" si="21"/>
        <v>6.3585594989561587</v>
      </c>
      <c r="Z25" s="133">
        <f t="shared" si="22"/>
        <v>3.796972860125261</v>
      </c>
      <c r="AA25" s="133">
        <f t="shared" si="23"/>
        <v>0</v>
      </c>
      <c r="AB25" s="133">
        <f t="shared" si="24"/>
        <v>0.25052192066805845</v>
      </c>
      <c r="AC25" s="133">
        <f t="shared" si="25"/>
        <v>0</v>
      </c>
      <c r="AD25" s="135">
        <f t="shared" si="26"/>
        <v>0</v>
      </c>
      <c r="AE25" s="144">
        <f t="shared" si="27"/>
        <v>10.406054279749478</v>
      </c>
      <c r="AF25" s="134">
        <f t="shared" si="7"/>
        <v>0.82299901185770752</v>
      </c>
      <c r="AG25" s="134">
        <f t="shared" si="8"/>
        <v>0.94522240527182866</v>
      </c>
      <c r="AH25" s="134">
        <f t="shared" si="9"/>
        <v>0</v>
      </c>
      <c r="AI25" s="134">
        <f t="shared" si="10"/>
        <v>0.36781609195402298</v>
      </c>
      <c r="AJ25" s="134">
        <f t="shared" si="11"/>
        <v>0.92741935483870963</v>
      </c>
      <c r="AK25" s="134">
        <f t="shared" si="12"/>
        <v>0.90221774193548387</v>
      </c>
      <c r="AL25" s="134">
        <f t="shared" si="13"/>
        <v>0</v>
      </c>
      <c r="AM25" s="134">
        <f t="shared" si="14"/>
        <v>0</v>
      </c>
      <c r="AN25" s="134">
        <f t="shared" si="15"/>
        <v>0</v>
      </c>
      <c r="AO25" s="134">
        <f t="shared" si="16"/>
        <v>0</v>
      </c>
      <c r="AQ25" s="136">
        <f t="shared" si="17"/>
        <v>0.82299901185770752</v>
      </c>
      <c r="AR25" s="136">
        <f t="shared" si="18"/>
        <v>0.88917813313499439</v>
      </c>
      <c r="AS25" s="136">
        <f t="shared" si="19"/>
        <v>0.92741935483870963</v>
      </c>
      <c r="AT25" s="136">
        <f t="shared" si="20"/>
        <v>0.998991935483871</v>
      </c>
    </row>
    <row r="26" spans="1:46" ht="25.5" customHeight="1" x14ac:dyDescent="0.35">
      <c r="A26" s="143" t="s">
        <v>24</v>
      </c>
      <c r="B26" s="153" t="s">
        <v>121</v>
      </c>
      <c r="C26" s="152"/>
      <c r="D26" s="90">
        <v>1487.5</v>
      </c>
      <c r="E26" s="91">
        <v>1436.5</v>
      </c>
      <c r="F26" s="91">
        <v>1170</v>
      </c>
      <c r="G26" s="91">
        <v>952</v>
      </c>
      <c r="H26" s="91">
        <v>0</v>
      </c>
      <c r="I26" s="91">
        <v>0</v>
      </c>
      <c r="J26" s="91">
        <v>0</v>
      </c>
      <c r="K26" s="91">
        <v>0</v>
      </c>
      <c r="L26" s="91">
        <v>1116</v>
      </c>
      <c r="M26" s="91">
        <v>911.5</v>
      </c>
      <c r="N26" s="92">
        <v>372</v>
      </c>
      <c r="O26" s="91">
        <v>528</v>
      </c>
      <c r="P26" s="91">
        <v>0</v>
      </c>
      <c r="Q26" s="92">
        <v>0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591</v>
      </c>
      <c r="Y26" s="133">
        <f t="shared" si="21"/>
        <v>3.972927241962775</v>
      </c>
      <c r="Z26" s="133">
        <f t="shared" si="22"/>
        <v>2.5042301184433162</v>
      </c>
      <c r="AA26" s="133">
        <f t="shared" si="23"/>
        <v>0</v>
      </c>
      <c r="AB26" s="133">
        <f t="shared" si="24"/>
        <v>0</v>
      </c>
      <c r="AC26" s="133">
        <f t="shared" si="25"/>
        <v>0</v>
      </c>
      <c r="AD26" s="135">
        <f t="shared" si="26"/>
        <v>0</v>
      </c>
      <c r="AE26" s="144">
        <f t="shared" si="27"/>
        <v>6.4771573604060908</v>
      </c>
      <c r="AF26" s="134">
        <f t="shared" si="7"/>
        <v>0.96571428571428575</v>
      </c>
      <c r="AG26" s="134">
        <f t="shared" si="8"/>
        <v>0.81367521367521367</v>
      </c>
      <c r="AH26" s="134">
        <f t="shared" si="9"/>
        <v>0</v>
      </c>
      <c r="AI26" s="134">
        <f t="shared" si="10"/>
        <v>0</v>
      </c>
      <c r="AJ26" s="134">
        <f t="shared" si="11"/>
        <v>0.81675627240143367</v>
      </c>
      <c r="AK26" s="134">
        <f t="shared" si="12"/>
        <v>1.4193548387096775</v>
      </c>
      <c r="AL26" s="134">
        <f t="shared" si="13"/>
        <v>0</v>
      </c>
      <c r="AM26" s="134">
        <f t="shared" si="14"/>
        <v>0</v>
      </c>
      <c r="AN26" s="134">
        <f t="shared" si="15"/>
        <v>0</v>
      </c>
      <c r="AO26" s="134">
        <f t="shared" si="16"/>
        <v>0</v>
      </c>
      <c r="AQ26" s="136">
        <f t="shared" si="17"/>
        <v>0.96571428571428575</v>
      </c>
      <c r="AR26" s="136">
        <f t="shared" si="18"/>
        <v>0.81367521367521367</v>
      </c>
      <c r="AS26" s="136">
        <f t="shared" si="19"/>
        <v>0.81675627240143367</v>
      </c>
      <c r="AT26" s="136">
        <f t="shared" si="20"/>
        <v>1.4193548387096775</v>
      </c>
    </row>
    <row r="27" spans="1:46" ht="25.5" customHeight="1" x14ac:dyDescent="0.35">
      <c r="A27" s="143" t="s">
        <v>25</v>
      </c>
      <c r="B27" s="153" t="s">
        <v>111</v>
      </c>
      <c r="C27" s="152"/>
      <c r="D27" s="90">
        <v>1472</v>
      </c>
      <c r="E27" s="91">
        <v>1346.5</v>
      </c>
      <c r="F27" s="91">
        <v>1472</v>
      </c>
      <c r="G27" s="91">
        <v>1685.75</v>
      </c>
      <c r="H27" s="91">
        <v>163</v>
      </c>
      <c r="I27" s="91">
        <v>79.5</v>
      </c>
      <c r="J27" s="91">
        <v>326</v>
      </c>
      <c r="K27" s="91">
        <v>86</v>
      </c>
      <c r="L27" s="91">
        <v>744</v>
      </c>
      <c r="M27" s="91">
        <v>751</v>
      </c>
      <c r="N27" s="92">
        <v>1116</v>
      </c>
      <c r="O27" s="91">
        <v>1195.5</v>
      </c>
      <c r="P27" s="91">
        <v>0</v>
      </c>
      <c r="Q27" s="92">
        <v>0</v>
      </c>
      <c r="R27" s="92">
        <v>0</v>
      </c>
      <c r="S27" s="92">
        <v>36</v>
      </c>
      <c r="T27" s="92">
        <v>163</v>
      </c>
      <c r="U27" s="92">
        <v>140.5</v>
      </c>
      <c r="V27" s="92">
        <v>0</v>
      </c>
      <c r="W27" s="92">
        <v>0</v>
      </c>
      <c r="X27" s="92">
        <v>810</v>
      </c>
      <c r="Y27" s="133">
        <f t="shared" si="21"/>
        <v>2.5895061728395063</v>
      </c>
      <c r="Z27" s="133">
        <f t="shared" si="22"/>
        <v>3.5570987654320989</v>
      </c>
      <c r="AA27" s="133">
        <f t="shared" si="23"/>
        <v>9.8148148148148151E-2</v>
      </c>
      <c r="AB27" s="133">
        <f t="shared" si="24"/>
        <v>0.1506172839506173</v>
      </c>
      <c r="AC27" s="133">
        <f t="shared" si="25"/>
        <v>0.1734567901234568</v>
      </c>
      <c r="AD27" s="135">
        <f t="shared" si="26"/>
        <v>0</v>
      </c>
      <c r="AE27" s="144">
        <f t="shared" si="27"/>
        <v>6.5688271604938278</v>
      </c>
      <c r="AF27" s="134">
        <f t="shared" si="7"/>
        <v>0.91474184782608692</v>
      </c>
      <c r="AG27" s="134">
        <f t="shared" si="8"/>
        <v>1.1452105978260869</v>
      </c>
      <c r="AH27" s="134">
        <f t="shared" si="9"/>
        <v>0.48773006134969327</v>
      </c>
      <c r="AI27" s="134">
        <f t="shared" si="10"/>
        <v>0.26380368098159507</v>
      </c>
      <c r="AJ27" s="134">
        <f t="shared" si="11"/>
        <v>1.0094086021505377</v>
      </c>
      <c r="AK27" s="134">
        <f t="shared" si="12"/>
        <v>1.071236559139785</v>
      </c>
      <c r="AL27" s="134">
        <f t="shared" si="13"/>
        <v>0</v>
      </c>
      <c r="AM27" s="134">
        <f t="shared" si="14"/>
        <v>0</v>
      </c>
      <c r="AN27" s="134">
        <f t="shared" si="15"/>
        <v>0.8619631901840491</v>
      </c>
      <c r="AO27" s="134">
        <f t="shared" si="16"/>
        <v>0</v>
      </c>
      <c r="AQ27" s="136">
        <f t="shared" si="17"/>
        <v>0.87217125382262994</v>
      </c>
      <c r="AR27" s="136">
        <f t="shared" si="18"/>
        <v>0.98540044493882095</v>
      </c>
      <c r="AS27" s="136">
        <f t="shared" si="19"/>
        <v>1.0094086021505377</v>
      </c>
      <c r="AT27" s="136">
        <f t="shared" si="20"/>
        <v>1.103494623655914</v>
      </c>
    </row>
    <row r="28" spans="1:46" ht="25.5" customHeight="1" x14ac:dyDescent="0.35">
      <c r="A28" s="143" t="s">
        <v>123</v>
      </c>
      <c r="B28" s="153" t="s">
        <v>124</v>
      </c>
      <c r="C28" s="152"/>
      <c r="D28" s="90">
        <v>4709</v>
      </c>
      <c r="E28" s="91">
        <v>5115.5</v>
      </c>
      <c r="F28" s="91">
        <v>1570</v>
      </c>
      <c r="G28" s="91">
        <v>1498.5</v>
      </c>
      <c r="H28" s="91">
        <v>0</v>
      </c>
      <c r="I28" s="91">
        <v>0</v>
      </c>
      <c r="J28" s="91">
        <v>0</v>
      </c>
      <c r="K28" s="91">
        <v>0</v>
      </c>
      <c r="L28" s="91">
        <v>4464</v>
      </c>
      <c r="M28" s="91">
        <v>4293.5</v>
      </c>
      <c r="N28" s="92">
        <v>1116</v>
      </c>
      <c r="O28" s="91">
        <v>1020</v>
      </c>
      <c r="P28" s="91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1306</v>
      </c>
      <c r="Y28" s="133">
        <f t="shared" si="21"/>
        <v>7.2044410413476268</v>
      </c>
      <c r="Z28" s="133">
        <f t="shared" si="22"/>
        <v>1.9284073506891271</v>
      </c>
      <c r="AA28" s="133">
        <f t="shared" si="23"/>
        <v>0</v>
      </c>
      <c r="AB28" s="133">
        <f t="shared" si="24"/>
        <v>0</v>
      </c>
      <c r="AC28" s="133">
        <f t="shared" si="25"/>
        <v>0</v>
      </c>
      <c r="AD28" s="135">
        <f t="shared" si="26"/>
        <v>0</v>
      </c>
      <c r="AE28" s="144">
        <f t="shared" si="27"/>
        <v>9.1328483920367542</v>
      </c>
      <c r="AF28" s="134">
        <f t="shared" si="7"/>
        <v>1.0863240603100446</v>
      </c>
      <c r="AG28" s="134">
        <f t="shared" si="8"/>
        <v>0.9544585987261146</v>
      </c>
      <c r="AH28" s="134">
        <f t="shared" si="9"/>
        <v>0</v>
      </c>
      <c r="AI28" s="134">
        <f t="shared" si="10"/>
        <v>0</v>
      </c>
      <c r="AJ28" s="134">
        <f t="shared" si="11"/>
        <v>0.96180555555555558</v>
      </c>
      <c r="AK28" s="134">
        <f t="shared" si="12"/>
        <v>0.91397849462365588</v>
      </c>
      <c r="AL28" s="134">
        <f t="shared" si="13"/>
        <v>0</v>
      </c>
      <c r="AM28" s="134">
        <f t="shared" si="14"/>
        <v>0</v>
      </c>
      <c r="AN28" s="134">
        <f t="shared" si="15"/>
        <v>0</v>
      </c>
      <c r="AO28" s="134">
        <f t="shared" si="16"/>
        <v>0</v>
      </c>
      <c r="AQ28" s="136">
        <f t="shared" si="17"/>
        <v>1.0863240603100446</v>
      </c>
      <c r="AR28" s="136">
        <f t="shared" si="18"/>
        <v>0.9544585987261146</v>
      </c>
      <c r="AS28" s="136">
        <f t="shared" si="19"/>
        <v>0.96180555555555558</v>
      </c>
      <c r="AT28" s="136">
        <f t="shared" si="20"/>
        <v>0.91397849462365588</v>
      </c>
    </row>
    <row r="29" spans="1:46" ht="29" x14ac:dyDescent="0.35">
      <c r="A29" s="143" t="s">
        <v>26</v>
      </c>
      <c r="B29" s="153" t="s">
        <v>125</v>
      </c>
      <c r="C29" s="152"/>
      <c r="D29" s="90">
        <v>2017</v>
      </c>
      <c r="E29" s="91">
        <v>1608</v>
      </c>
      <c r="F29" s="91">
        <v>1210</v>
      </c>
      <c r="G29" s="91">
        <v>1685.75</v>
      </c>
      <c r="H29" s="91">
        <v>0</v>
      </c>
      <c r="I29" s="91">
        <v>0</v>
      </c>
      <c r="J29" s="91">
        <v>326</v>
      </c>
      <c r="K29" s="91">
        <v>270</v>
      </c>
      <c r="L29" s="91">
        <v>1488</v>
      </c>
      <c r="M29" s="91">
        <v>1128</v>
      </c>
      <c r="N29" s="92">
        <v>744</v>
      </c>
      <c r="O29" s="91">
        <v>1195.5</v>
      </c>
      <c r="P29" s="91">
        <v>0</v>
      </c>
      <c r="Q29" s="92">
        <v>0</v>
      </c>
      <c r="R29" s="92">
        <v>0</v>
      </c>
      <c r="S29" s="92">
        <v>0</v>
      </c>
      <c r="T29" s="92">
        <v>163</v>
      </c>
      <c r="U29" s="92">
        <v>118</v>
      </c>
      <c r="V29" s="92">
        <v>0</v>
      </c>
      <c r="W29" s="92">
        <v>0</v>
      </c>
      <c r="X29" s="92">
        <v>556</v>
      </c>
      <c r="Y29" s="133">
        <f t="shared" ref="Y29" si="28">SUM(E29+M29)/X29</f>
        <v>4.9208633093525176</v>
      </c>
      <c r="Z29" s="133">
        <f t="shared" ref="Z29" si="29">SUM(G29+O29)/X29</f>
        <v>5.1821043165467628</v>
      </c>
      <c r="AA29" s="133">
        <f t="shared" ref="AA29" si="30">SUM(I29+Q29)/X29</f>
        <v>0</v>
      </c>
      <c r="AB29" s="133">
        <f t="shared" ref="AB29" si="31">SUM(K29+S29)/X29</f>
        <v>0.48561151079136688</v>
      </c>
      <c r="AC29" s="133">
        <f t="shared" ref="AC29" si="32">SUM(U29)/X29</f>
        <v>0.21223021582733814</v>
      </c>
      <c r="AD29" s="135">
        <f t="shared" ref="AD29" si="33">SUM(W29)/X29</f>
        <v>0</v>
      </c>
      <c r="AE29" s="144">
        <f t="shared" ref="AE29" si="34">SUM(Y29:AD29)</f>
        <v>10.800809352517986</v>
      </c>
      <c r="AF29" s="134">
        <f t="shared" si="7"/>
        <v>0.79722359940505705</v>
      </c>
      <c r="AG29" s="134">
        <f t="shared" si="8"/>
        <v>1.3931818181818181</v>
      </c>
      <c r="AH29" s="134">
        <f t="shared" si="9"/>
        <v>0</v>
      </c>
      <c r="AI29" s="134">
        <f t="shared" si="10"/>
        <v>0.82822085889570551</v>
      </c>
      <c r="AJ29" s="134">
        <f t="shared" si="11"/>
        <v>0.75806451612903225</v>
      </c>
      <c r="AK29" s="134">
        <f t="shared" si="12"/>
        <v>1.6068548387096775</v>
      </c>
      <c r="AL29" s="134">
        <f t="shared" si="13"/>
        <v>0</v>
      </c>
      <c r="AM29" s="134">
        <f t="shared" si="14"/>
        <v>0</v>
      </c>
      <c r="AN29" s="134">
        <f t="shared" si="15"/>
        <v>0.7239263803680982</v>
      </c>
      <c r="AO29" s="134">
        <f t="shared" si="16"/>
        <v>0</v>
      </c>
      <c r="AQ29" s="136">
        <f t="shared" ref="AQ29" si="35">SUM(E29+I29)/(D29+H29)</f>
        <v>0.79722359940505705</v>
      </c>
      <c r="AR29" s="136">
        <f t="shared" ref="AR29" si="36">SUM(G29+K29)/(F29+J29)</f>
        <v>1.2732747395833333</v>
      </c>
      <c r="AS29" s="136">
        <f t="shared" ref="AS29" si="37">SUM(M29+Q29)/(L29+P29)</f>
        <v>0.75806451612903225</v>
      </c>
      <c r="AT29" s="136">
        <f t="shared" ref="AT29" si="38">SUM(O29+S29)/(N29+R29)</f>
        <v>1.6068548387096775</v>
      </c>
    </row>
  </sheetData>
  <mergeCells count="48">
    <mergeCell ref="AV1:AW1"/>
    <mergeCell ref="AX1:AY1"/>
    <mergeCell ref="AV2:AV3"/>
    <mergeCell ref="AW2:AW3"/>
    <mergeCell ref="AX2:AX3"/>
    <mergeCell ref="AY2:AY3"/>
    <mergeCell ref="AQ1:AR1"/>
    <mergeCell ref="AS1:AT1"/>
    <mergeCell ref="AR2:AR3"/>
    <mergeCell ref="AS2:AS3"/>
    <mergeCell ref="AT2:AT3"/>
    <mergeCell ref="AQ2:AQ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AJ1:AM1"/>
    <mergeCell ref="AC2:AC3"/>
    <mergeCell ref="AD2:AD3"/>
    <mergeCell ref="AE2:AE3"/>
    <mergeCell ref="AF1:AI1"/>
    <mergeCell ref="AH2:AH3"/>
    <mergeCell ref="AI2:AI3"/>
  </mergeCells>
  <conditionalFormatting sqref="AD5:AE28">
    <cfRule type="expression" dxfId="4" priority="11">
      <formula>$O$620=1</formula>
    </cfRule>
  </conditionalFormatting>
  <conditionalFormatting sqref="V5:W29">
    <cfRule type="expression" dxfId="3" priority="4">
      <formula>$J$625=1</formula>
    </cfRule>
  </conditionalFormatting>
  <conditionalFormatting sqref="T5:U29">
    <cfRule type="expression" dxfId="2" priority="3">
      <formula>$J$625=1</formula>
    </cfRule>
  </conditionalFormatting>
  <conditionalFormatting sqref="AD29:AE29">
    <cfRule type="expression" dxfId="1" priority="2">
      <formula>$O$620=1</formula>
    </cfRule>
  </conditionalFormatting>
  <conditionalFormatting sqref="AH4:AH29">
    <cfRule type="expression" dxfId="0" priority="1">
      <formula>$O$626=1</formula>
    </cfRule>
  </conditionalFormatting>
  <dataValidations count="2">
    <dataValidation type="decimal" operator="greaterThanOrEqual" allowBlank="1" showInputMessage="1" showErrorMessage="1" sqref="D4:X29 AD4:AJ29">
      <formula1>0</formula1>
    </dataValidation>
    <dataValidation type="list" allowBlank="1" showInputMessage="1" showErrorMessage="1" sqref="B4:C29">
      <formula1>Specialties</formula1>
    </dataValidation>
  </dataValidations>
  <pageMargins left="0" right="0" top="0" bottom="0" header="0" footer="0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2020\Safer Staffing August 2020\[NStf-Fil V34.xlsm]Wards'!#REF!,0) &amp; ":F" &amp; (MATCH(INDIRECT("D" &amp; ROW()),'\\Tatooine\DailyStaffingLevels\Safer staffing monthly reports\Safer Staffing 2020\Safer Staffing August 2020\[NStf-Fil V34.xlsm]Wards'!#REF!,0) + COUNTIF('\\Tatooine\DailyStaffingLevels\Safer staffing monthly reports\Safer Staffing 2020\Safer Staffing August 2020\[NStf-Fil V34.xlsm]Wards'!#REF!,INDIRECT("D" &amp; ROW()))-1))</xm:f>
          </x14:formula1>
          <xm:sqref>A4:A29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%summary </vt:lpstr>
      <vt:lpstr>info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2020-09-09T17:13:53Z</cp:lastPrinted>
  <dcterms:created xsi:type="dcterms:W3CDTF">2014-08-05T09:45:53Z</dcterms:created>
  <dcterms:modified xsi:type="dcterms:W3CDTF">2022-02-18T10:17:26Z</dcterms:modified>
</cp:coreProperties>
</file>