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ngi\Chemistry\Nicola Palmer\POCT\POCT committee meeting\"/>
    </mc:Choice>
  </mc:AlternateContent>
  <bookViews>
    <workbookView xWindow="480" yWindow="150" windowWidth="29715" windowHeight="13605" firstSheet="6" activeTab="13"/>
  </bookViews>
  <sheets>
    <sheet name="January  " sheetId="2" r:id="rId1"/>
    <sheet name="February 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 " sheetId="9" r:id="rId8"/>
    <sheet name="September" sheetId="10" r:id="rId9"/>
    <sheet name="October" sheetId="11" r:id="rId10"/>
    <sheet name="November" sheetId="12" r:id="rId11"/>
    <sheet name="December " sheetId="13" r:id="rId12"/>
    <sheet name="2021 Trend" sheetId="14" r:id="rId13"/>
    <sheet name="2020 Trend" sheetId="15" r:id="rId14"/>
  </sheets>
  <definedNames>
    <definedName name="_xlnm._FilterDatabase" localSheetId="12" hidden="1">'2021 Trend'!$A$4:$N$83</definedName>
    <definedName name="_xlnm._FilterDatabase" localSheetId="7" hidden="1">'August '!$A$1:$D$87</definedName>
    <definedName name="_xlnm._FilterDatabase" localSheetId="10" hidden="1">November!$A$1:$D$1</definedName>
    <definedName name="_xlnm._FilterDatabase" localSheetId="9" hidden="1">October!$A$1:$D$1</definedName>
    <definedName name="_xlnm._FilterDatabase" localSheetId="8" hidden="1">September!$D$1:$D$79</definedName>
  </definedNames>
  <calcPr calcId="162913"/>
</workbook>
</file>

<file path=xl/calcChain.xml><?xml version="1.0" encoding="utf-8"?>
<calcChain xmlns="http://schemas.openxmlformats.org/spreadsheetml/2006/main">
  <c r="I53" i="9" l="1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52" i="9"/>
  <c r="S101" i="14"/>
  <c r="S97" i="14"/>
  <c r="S99" i="14"/>
  <c r="S84" i="14"/>
  <c r="S86" i="14"/>
  <c r="S96" i="14"/>
  <c r="S100" i="14"/>
  <c r="S103" i="14"/>
  <c r="S92" i="14"/>
  <c r="S93" i="14"/>
  <c r="S94" i="14"/>
  <c r="S102" i="14"/>
  <c r="S98" i="14"/>
  <c r="S88" i="14"/>
  <c r="S95" i="14"/>
  <c r="S87" i="14"/>
  <c r="S91" i="14"/>
  <c r="S90" i="14"/>
  <c r="S85" i="14"/>
  <c r="S83" i="14"/>
  <c r="S89" i="14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52" i="9"/>
  <c r="N82" i="14" l="1"/>
  <c r="N83" i="14"/>
  <c r="N84" i="14"/>
  <c r="M82" i="15"/>
  <c r="L82" i="15"/>
  <c r="K82" i="15"/>
  <c r="J82" i="15"/>
  <c r="I82" i="15"/>
  <c r="H82" i="15"/>
  <c r="G82" i="15"/>
  <c r="F82" i="15"/>
  <c r="E82" i="15"/>
  <c r="D82" i="15"/>
  <c r="C82" i="15"/>
  <c r="B82" i="15"/>
  <c r="N81" i="15"/>
  <c r="N80" i="15"/>
  <c r="N79" i="15"/>
  <c r="N72" i="15"/>
  <c r="N78" i="15"/>
  <c r="N77" i="15"/>
  <c r="N76" i="15"/>
  <c r="N75" i="15"/>
  <c r="N74" i="15"/>
  <c r="N73" i="15"/>
  <c r="N70" i="15"/>
  <c r="N71" i="15"/>
  <c r="N63" i="15"/>
  <c r="N65" i="15"/>
  <c r="N62" i="15"/>
  <c r="N64" i="15"/>
  <c r="N69" i="15"/>
  <c r="N61" i="15"/>
  <c r="N60" i="15"/>
  <c r="N59" i="15"/>
  <c r="N54" i="15"/>
  <c r="N68" i="15"/>
  <c r="N53" i="15"/>
  <c r="N67" i="15"/>
  <c r="N52" i="15"/>
  <c r="N66" i="15"/>
  <c r="N51" i="15"/>
  <c r="N58" i="15"/>
  <c r="N44" i="15"/>
  <c r="N43" i="15"/>
  <c r="N50" i="15"/>
  <c r="N42" i="15"/>
  <c r="N41" i="15"/>
  <c r="N40" i="15"/>
  <c r="N39" i="15"/>
  <c r="N38" i="15"/>
  <c r="N57" i="15"/>
  <c r="N37" i="15"/>
  <c r="N31" i="15"/>
  <c r="N30" i="15"/>
  <c r="N29" i="15"/>
  <c r="N49" i="15"/>
  <c r="N36" i="15"/>
  <c r="N56" i="15"/>
  <c r="N28" i="15"/>
  <c r="N27" i="15"/>
  <c r="N26" i="15"/>
  <c r="N48" i="15"/>
  <c r="N47" i="15"/>
  <c r="N35" i="15"/>
  <c r="N25" i="15"/>
  <c r="N24" i="15"/>
  <c r="N46" i="15"/>
  <c r="N55" i="15"/>
  <c r="N23" i="15"/>
  <c r="N45" i="15"/>
  <c r="N22" i="15"/>
  <c r="N21" i="15"/>
  <c r="N34" i="15"/>
  <c r="N20" i="15"/>
  <c r="N19" i="15"/>
  <c r="N18" i="15"/>
  <c r="N33" i="15"/>
  <c r="N17" i="15"/>
  <c r="N16" i="15"/>
  <c r="N15" i="15"/>
  <c r="N32" i="15"/>
  <c r="N14" i="15"/>
  <c r="N13" i="15"/>
  <c r="N12" i="15"/>
  <c r="N11" i="15"/>
  <c r="N10" i="15"/>
  <c r="N9" i="15"/>
  <c r="N8" i="15"/>
  <c r="N7" i="15"/>
  <c r="N6" i="15"/>
  <c r="N5" i="15"/>
  <c r="N4" i="15"/>
  <c r="I85" i="14" l="1"/>
  <c r="C88" i="9"/>
  <c r="B88" i="9"/>
  <c r="D17" i="9" l="1"/>
  <c r="D62" i="9"/>
  <c r="D58" i="9"/>
  <c r="D7" i="9"/>
  <c r="C13" i="9"/>
  <c r="D23" i="9"/>
  <c r="D55" i="9"/>
  <c r="C55" i="9"/>
  <c r="C23" i="9"/>
  <c r="D10" i="9"/>
  <c r="C42" i="9"/>
  <c r="C57" i="9"/>
  <c r="C30" i="9"/>
  <c r="C37" i="9"/>
  <c r="C20" i="9"/>
  <c r="C66" i="9"/>
  <c r="C16" i="9"/>
  <c r="C38" i="9"/>
  <c r="C33" i="9"/>
  <c r="C46" i="9"/>
  <c r="C39" i="9"/>
  <c r="C31" i="9"/>
  <c r="C63" i="9"/>
  <c r="C19" i="9"/>
  <c r="C22" i="9"/>
  <c r="D47" i="9"/>
  <c r="C25" i="9"/>
  <c r="C53" i="9"/>
  <c r="C29" i="9"/>
  <c r="C49" i="9"/>
  <c r="C56" i="9"/>
  <c r="C64" i="9"/>
  <c r="D62" i="2" l="1"/>
  <c r="D54" i="2"/>
  <c r="D7" i="6" l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N67" i="14"/>
  <c r="N74" i="14"/>
  <c r="N46" i="14"/>
  <c r="N47" i="14"/>
  <c r="N48" i="14"/>
  <c r="N49" i="14"/>
  <c r="N75" i="14"/>
  <c r="N68" i="14"/>
  <c r="N76" i="14"/>
  <c r="N69" i="14"/>
  <c r="N77" i="14"/>
  <c r="N70" i="14"/>
  <c r="N78" i="14"/>
  <c r="N71" i="14"/>
  <c r="N79" i="14"/>
  <c r="N80" i="14"/>
  <c r="N81" i="14"/>
  <c r="N42" i="14"/>
  <c r="N63" i="14"/>
  <c r="N43" i="14"/>
  <c r="N64" i="14"/>
  <c r="N44" i="14"/>
  <c r="N65" i="14"/>
  <c r="N45" i="14"/>
  <c r="N66" i="14"/>
  <c r="D10" i="13"/>
  <c r="D11" i="13"/>
  <c r="D75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2" i="11"/>
  <c r="D75" i="1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74" i="10"/>
  <c r="D75" i="10"/>
  <c r="D76" i="10"/>
  <c r="D77" i="10"/>
  <c r="D78" i="10"/>
  <c r="D79" i="10"/>
  <c r="D25" i="9"/>
  <c r="D3" i="9"/>
  <c r="D69" i="9"/>
  <c r="D60" i="9"/>
  <c r="D70" i="9"/>
  <c r="D74" i="9"/>
  <c r="D24" i="9"/>
  <c r="D67" i="9"/>
  <c r="D71" i="9"/>
  <c r="D76" i="9"/>
  <c r="D4" i="9"/>
  <c r="D78" i="9"/>
  <c r="D5" i="9"/>
  <c r="D27" i="9"/>
  <c r="D72" i="9"/>
  <c r="D61" i="9"/>
  <c r="D6" i="9"/>
  <c r="D28" i="9"/>
  <c r="D82" i="9"/>
  <c r="D30" i="9"/>
  <c r="D83" i="9"/>
  <c r="D45" i="9"/>
  <c r="D68" i="9"/>
  <c r="D34" i="9"/>
  <c r="D8" i="9"/>
  <c r="D85" i="9"/>
  <c r="D86" i="9"/>
  <c r="D87" i="9"/>
  <c r="D9" i="9"/>
  <c r="D49" i="9"/>
  <c r="D14" i="9"/>
  <c r="D3" i="8"/>
  <c r="D4" i="8"/>
  <c r="D5" i="8"/>
  <c r="D6" i="8"/>
  <c r="D7" i="8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2"/>
  <c r="D3" i="2"/>
  <c r="D39" i="2"/>
  <c r="D4" i="2"/>
  <c r="D61" i="2"/>
  <c r="D57" i="2"/>
  <c r="D63" i="2"/>
  <c r="D20" i="2"/>
  <c r="D12" i="2"/>
  <c r="D17" i="2"/>
  <c r="D32" i="2"/>
  <c r="D16" i="2"/>
  <c r="D37" i="2"/>
  <c r="D13" i="2"/>
  <c r="D21" i="2"/>
  <c r="D52" i="2"/>
  <c r="D38" i="2"/>
  <c r="D23" i="2"/>
  <c r="D29" i="2"/>
  <c r="D24" i="2"/>
  <c r="D19" i="2"/>
  <c r="D18" i="2"/>
  <c r="D35" i="2"/>
  <c r="D41" i="2"/>
  <c r="D15" i="2"/>
  <c r="D25" i="2"/>
  <c r="D33" i="2"/>
  <c r="D47" i="2"/>
  <c r="D8" i="2"/>
  <c r="D31" i="2"/>
  <c r="D22" i="2"/>
  <c r="D64" i="2"/>
  <c r="D50" i="2"/>
  <c r="D66" i="2"/>
  <c r="D43" i="2"/>
  <c r="D36" i="2"/>
  <c r="D34" i="2"/>
  <c r="D44" i="2"/>
  <c r="D30" i="2"/>
  <c r="D42" i="2"/>
  <c r="D48" i="2"/>
  <c r="D49" i="2"/>
  <c r="D40" i="2"/>
  <c r="D59" i="2"/>
  <c r="D60" i="2"/>
  <c r="D45" i="2"/>
  <c r="D51" i="2"/>
  <c r="D28" i="2"/>
  <c r="D53" i="2"/>
  <c r="D55" i="2"/>
  <c r="D27" i="2"/>
  <c r="D58" i="2"/>
  <c r="D56" i="2"/>
  <c r="D46" i="2"/>
  <c r="D65" i="2"/>
  <c r="D14" i="2"/>
  <c r="M85" i="14"/>
  <c r="L85" i="14"/>
  <c r="K85" i="14"/>
  <c r="J85" i="14"/>
  <c r="H85" i="14"/>
  <c r="G85" i="14"/>
  <c r="F85" i="14"/>
  <c r="E85" i="14"/>
  <c r="D85" i="14"/>
  <c r="C85" i="14"/>
  <c r="B85" i="14"/>
  <c r="N73" i="14"/>
  <c r="N41" i="14"/>
  <c r="N62" i="14"/>
  <c r="N61" i="14"/>
  <c r="N40" i="14"/>
  <c r="N39" i="14"/>
  <c r="N60" i="14"/>
  <c r="N59" i="14"/>
  <c r="N38" i="14"/>
  <c r="N37" i="14"/>
  <c r="N36" i="14"/>
  <c r="N58" i="14"/>
  <c r="N35" i="14"/>
  <c r="N34" i="14"/>
  <c r="N33" i="14"/>
  <c r="N32" i="14"/>
  <c r="N31" i="14"/>
  <c r="N30" i="14"/>
  <c r="N29" i="14"/>
  <c r="N28" i="14"/>
  <c r="N27" i="14"/>
  <c r="N26" i="14"/>
  <c r="N57" i="14"/>
  <c r="N56" i="14"/>
  <c r="N25" i="14"/>
  <c r="N55" i="14"/>
  <c r="N24" i="14"/>
  <c r="N54" i="14"/>
  <c r="N53" i="14"/>
  <c r="N23" i="14"/>
  <c r="N52" i="14"/>
  <c r="N22" i="14"/>
  <c r="N21" i="14"/>
  <c r="N20" i="14"/>
  <c r="N19" i="14"/>
  <c r="N18" i="14"/>
  <c r="N51" i="14"/>
  <c r="N50" i="14"/>
  <c r="N17" i="14"/>
  <c r="N16" i="14"/>
  <c r="N15" i="14"/>
  <c r="N14" i="14"/>
  <c r="N13" i="14"/>
  <c r="N12" i="14"/>
  <c r="N72" i="14"/>
  <c r="N11" i="14"/>
  <c r="N10" i="14"/>
  <c r="N9" i="14"/>
  <c r="N8" i="14"/>
  <c r="N7" i="14"/>
  <c r="N6" i="14"/>
  <c r="N5" i="14"/>
  <c r="N4" i="14"/>
  <c r="D79" i="13"/>
  <c r="D77" i="13"/>
  <c r="D76" i="13"/>
  <c r="D75" i="13"/>
  <c r="D74" i="13"/>
  <c r="D73" i="13"/>
  <c r="D72" i="13"/>
  <c r="D71" i="13"/>
  <c r="D70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9" i="13"/>
  <c r="D8" i="13"/>
  <c r="D7" i="13"/>
  <c r="D6" i="13"/>
  <c r="D5" i="13"/>
  <c r="D4" i="13"/>
  <c r="D3" i="13"/>
  <c r="D2" i="13"/>
  <c r="D79" i="12"/>
  <c r="D78" i="12"/>
  <c r="D77" i="12"/>
  <c r="D76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" i="12"/>
  <c r="D79" i="11"/>
  <c r="D78" i="11"/>
  <c r="D77" i="11"/>
  <c r="D76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9" i="10"/>
  <c r="D8" i="10"/>
  <c r="D7" i="10"/>
  <c r="D6" i="10"/>
  <c r="D5" i="10"/>
  <c r="D4" i="10"/>
  <c r="D3" i="10"/>
  <c r="D2" i="10"/>
  <c r="D44" i="9"/>
  <c r="D59" i="9"/>
  <c r="D64" i="9"/>
  <c r="D66" i="9"/>
  <c r="D65" i="9"/>
  <c r="D84" i="9"/>
  <c r="D63" i="9"/>
  <c r="D77" i="9"/>
  <c r="D51" i="9"/>
  <c r="D56" i="9"/>
  <c r="D46" i="9"/>
  <c r="D38" i="9"/>
  <c r="D57" i="9"/>
  <c r="D36" i="9"/>
  <c r="D37" i="9"/>
  <c r="D43" i="9"/>
  <c r="D2" i="9"/>
  <c r="D80" i="9"/>
  <c r="D32" i="9"/>
  <c r="D20" i="9"/>
  <c r="D42" i="9"/>
  <c r="D21" i="9"/>
  <c r="D50" i="9"/>
  <c r="D79" i="9"/>
  <c r="D81" i="9"/>
  <c r="D73" i="9"/>
  <c r="D11" i="9"/>
  <c r="D12" i="9"/>
  <c r="D52" i="9"/>
  <c r="D40" i="9"/>
  <c r="D35" i="9"/>
  <c r="D48" i="9"/>
  <c r="D19" i="9"/>
  <c r="D15" i="9"/>
  <c r="D29" i="9"/>
  <c r="D75" i="9"/>
  <c r="D13" i="9"/>
  <c r="D16" i="9"/>
  <c r="D22" i="9"/>
  <c r="D31" i="9"/>
  <c r="D39" i="9"/>
  <c r="D18" i="9"/>
  <c r="D26" i="9"/>
  <c r="D33" i="9"/>
  <c r="D41" i="9"/>
  <c r="D54" i="9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2" i="8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11" i="7"/>
  <c r="D10" i="7"/>
  <c r="D9" i="7"/>
  <c r="D8" i="7"/>
  <c r="D7" i="7"/>
  <c r="D6" i="7"/>
  <c r="D5" i="7"/>
  <c r="D4" i="7"/>
  <c r="D3" i="7"/>
  <c r="D2" i="7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6" i="6"/>
  <c r="D5" i="6"/>
  <c r="D4" i="6"/>
  <c r="D3" i="6"/>
  <c r="D2" i="6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12" i="5"/>
  <c r="D11" i="5"/>
  <c r="D10" i="5"/>
  <c r="D9" i="5"/>
  <c r="D8" i="5"/>
  <c r="D7" i="5"/>
  <c r="D6" i="5"/>
  <c r="D5" i="5"/>
  <c r="D4" i="5"/>
  <c r="D3" i="5"/>
  <c r="D2" i="5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<sst xmlns="http://schemas.openxmlformats.org/spreadsheetml/2006/main" count="1168" uniqueCount="141">
  <si>
    <t>Department</t>
  </si>
  <si>
    <t xml:space="preserve">Total Test </t>
  </si>
  <si>
    <t>Total of emergency ID</t>
  </si>
  <si>
    <t>% of emergency ID Used</t>
  </si>
  <si>
    <t>Diabetes Centre Sally Wylie</t>
  </si>
  <si>
    <t>Diabetes link nurse</t>
  </si>
  <si>
    <t>Diabetes Centre</t>
  </si>
  <si>
    <t xml:space="preserve">Paulton Birthing Unit </t>
  </si>
  <si>
    <t xml:space="preserve">Childrens OPD </t>
  </si>
  <si>
    <t>Dermatology</t>
  </si>
  <si>
    <t>X-Ray</t>
  </si>
  <si>
    <t>Urology OPD</t>
  </si>
  <si>
    <t>PET9 CS</t>
  </si>
  <si>
    <t>Nuclear Medicine</t>
  </si>
  <si>
    <t>Wolfson Centre</t>
  </si>
  <si>
    <t>ACE OPU</t>
  </si>
  <si>
    <t>Helena Ward</t>
  </si>
  <si>
    <t>Day Surgery Ward</t>
  </si>
  <si>
    <t>Parry Ward</t>
  </si>
  <si>
    <t>ITU Ketone + Glucose</t>
  </si>
  <si>
    <t>Parry ward Ketone + Glucose</t>
  </si>
  <si>
    <t>Philip Yeoman Ortho Recovery</t>
  </si>
  <si>
    <t>Midford Ward</t>
  </si>
  <si>
    <t>Haygarth</t>
  </si>
  <si>
    <t>SAU</t>
  </si>
  <si>
    <t>Pulteney Ward</t>
  </si>
  <si>
    <t>Respiratory Ward</t>
  </si>
  <si>
    <t>SSSU ( day surgery recovery)</t>
  </si>
  <si>
    <t>William Budd Ward</t>
  </si>
  <si>
    <t xml:space="preserve">Charlotte Ward </t>
  </si>
  <si>
    <t>Cardiac Ward</t>
  </si>
  <si>
    <t>CCU</t>
  </si>
  <si>
    <t>Medical short stay Ward</t>
  </si>
  <si>
    <t>Theatres Recovery</t>
  </si>
  <si>
    <t>Forrester Brown</t>
  </si>
  <si>
    <t>Acute Stroke Unit</t>
  </si>
  <si>
    <t>Cheselden Ward</t>
  </si>
  <si>
    <t xml:space="preserve">Frome Birthing Unit </t>
  </si>
  <si>
    <t>Gastro Unit</t>
  </si>
  <si>
    <t>Robin Smith Ward</t>
  </si>
  <si>
    <t>Combe Ward</t>
  </si>
  <si>
    <t xml:space="preserve">Shepton Mallet Unit </t>
  </si>
  <si>
    <t>Eye Ward</t>
  </si>
  <si>
    <t>Medical Therapies Unit</t>
  </si>
  <si>
    <t>MAU Ketone Only</t>
  </si>
  <si>
    <t>Waterhouse Ward</t>
  </si>
  <si>
    <t xml:space="preserve">Chippenham Birthing Unit </t>
  </si>
  <si>
    <t>Ambulatory care</t>
  </si>
  <si>
    <t>MAU</t>
  </si>
  <si>
    <t>NICU</t>
  </si>
  <si>
    <t>PAW Recovery (Theatres)</t>
  </si>
  <si>
    <t>Philip Yeoman</t>
  </si>
  <si>
    <t>Admission Suite</t>
  </si>
  <si>
    <t>Pre assessment</t>
  </si>
  <si>
    <t>Cardiac Cath Lab</t>
  </si>
  <si>
    <t xml:space="preserve">Mary Ward </t>
  </si>
  <si>
    <t xml:space="preserve">Trowbridge Birthing Unit </t>
  </si>
  <si>
    <t>A &amp; E ketone</t>
  </si>
  <si>
    <t>UTC</t>
  </si>
  <si>
    <t>A&amp;E</t>
  </si>
  <si>
    <t xml:space="preserve">Eye OPD </t>
  </si>
  <si>
    <t xml:space="preserve">Childrens Ward </t>
  </si>
  <si>
    <t>BBC</t>
  </si>
  <si>
    <t>Will Budd Day Case &amp; ONC OPD</t>
  </si>
  <si>
    <t>ANC OPD</t>
  </si>
  <si>
    <t>Violet Prince</t>
  </si>
  <si>
    <t>Vascular Studies</t>
  </si>
  <si>
    <t>Pain clinic</t>
  </si>
  <si>
    <t>Pierce ward</t>
  </si>
  <si>
    <t xml:space="preserve">Ambulatory care </t>
  </si>
  <si>
    <t>Biologics Day Unit F18</t>
  </si>
  <si>
    <t>Biologics OP F8</t>
  </si>
  <si>
    <t>Trauma Assessment Unit</t>
  </si>
  <si>
    <t>Cardiac OP</t>
  </si>
  <si>
    <t>Frailty Assessment Unit</t>
  </si>
  <si>
    <t>DAU C'ham clinic</t>
  </si>
  <si>
    <t>Discharge Hub</t>
  </si>
  <si>
    <t>Surgical Elective Unit</t>
  </si>
  <si>
    <t>PET- CT</t>
  </si>
  <si>
    <t>Ket Helena</t>
  </si>
  <si>
    <t>Ket Haygarth</t>
  </si>
  <si>
    <t>Ket ACE OPU</t>
  </si>
  <si>
    <t>Ket pulteny ward</t>
  </si>
  <si>
    <t>Ket Medical short stay</t>
  </si>
  <si>
    <t>Ket RAU</t>
  </si>
  <si>
    <t>SAU (RAU)</t>
  </si>
  <si>
    <t>Ket Pulteney ward</t>
  </si>
  <si>
    <t>Repeat offenders month on month</t>
  </si>
  <si>
    <t>Jan</t>
  </si>
  <si>
    <t>Feb</t>
  </si>
  <si>
    <t>March</t>
  </si>
  <si>
    <t>April</t>
  </si>
  <si>
    <t>May</t>
  </si>
  <si>
    <t xml:space="preserve">June </t>
  </si>
  <si>
    <t>July</t>
  </si>
  <si>
    <t>August</t>
  </si>
  <si>
    <t>Sept</t>
  </si>
  <si>
    <t>Oct</t>
  </si>
  <si>
    <t>Nov</t>
  </si>
  <si>
    <t>Dec</t>
  </si>
  <si>
    <t>Total</t>
  </si>
  <si>
    <t>No longer exists</t>
  </si>
  <si>
    <t>Emails sent to Ward:</t>
  </si>
  <si>
    <t>Pierce Orthopaedics</t>
  </si>
  <si>
    <t>Rheumatology OP (was Biologics OP) F8</t>
  </si>
  <si>
    <t>Cardiac day case</t>
  </si>
  <si>
    <t>KET CCU</t>
  </si>
  <si>
    <t xml:space="preserve">ket Charlotte Ward </t>
  </si>
  <si>
    <t>Ket OPAU (was ACE)</t>
  </si>
  <si>
    <t>OPAU (was ACE)</t>
  </si>
  <si>
    <t>ITU (Pierce ward)</t>
  </si>
  <si>
    <t>Ket Respiratory Ward</t>
  </si>
  <si>
    <t>Ket SSSU ( day surgery recovery)</t>
  </si>
  <si>
    <t>Ket Combe ward</t>
  </si>
  <si>
    <t>Ket BBC</t>
  </si>
  <si>
    <t>Ket Forrester brown</t>
  </si>
  <si>
    <t>Ket Midford ward</t>
  </si>
  <si>
    <t>Ket Pierce</t>
  </si>
  <si>
    <t>Ket Robin Smith Ward</t>
  </si>
  <si>
    <t>Ket SAU</t>
  </si>
  <si>
    <t>Ket Waterhouse ward</t>
  </si>
  <si>
    <t>Ket Waterhouse</t>
  </si>
  <si>
    <t>ED
Mary Ward
Child Ward</t>
  </si>
  <si>
    <t>ED
Child's
UTC
Diabetes link</t>
  </si>
  <si>
    <t>&amp; 87 nhs#</t>
  </si>
  <si>
    <t>&amp; 26nhs#</t>
  </si>
  <si>
    <t>&amp; 6 nhs#</t>
  </si>
  <si>
    <t>%diff from August</t>
  </si>
  <si>
    <t>Data from 12/12/21 - 12/01/22</t>
  </si>
  <si>
    <t>ED - emailed</t>
  </si>
  <si>
    <t>staff 1</t>
  </si>
  <si>
    <t xml:space="preserve">childrens ward emailed </t>
  </si>
  <si>
    <t xml:space="preserve">Rheumatology emailed </t>
  </si>
  <si>
    <t>PET emailed</t>
  </si>
  <si>
    <t>staff 2</t>
  </si>
  <si>
    <t>staff 3</t>
  </si>
  <si>
    <t>staff 4</t>
  </si>
  <si>
    <t>staff 5</t>
  </si>
  <si>
    <t>staff 6</t>
  </si>
  <si>
    <t>staff 7</t>
  </si>
  <si>
    <t>pet-ct most use an E- number or and RD number check with diabetes lead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</si>
</sst>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ED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7" borderId="2" xfId="0" applyFill="1" applyBorder="1" applyAlignment="1">
      <alignment horizontal="left" wrapText="1"/>
    </xf>
    <xf numFmtId="164" fontId="0" fillId="8" borderId="2" xfId="0" applyNumberFormat="1" applyFill="1" applyBorder="1"/>
    <xf numFmtId="0" fontId="5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Alignment="1">
      <alignment horizontal="left" wrapText="1"/>
    </xf>
    <xf numFmtId="0" fontId="5" fillId="5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5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7" borderId="2" xfId="0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left"/>
    </xf>
    <xf numFmtId="0" fontId="0" fillId="7" borderId="6" xfId="0" applyFill="1" applyBorder="1" applyAlignment="1">
      <alignment horizontal="center" vertical="center"/>
    </xf>
    <xf numFmtId="164" fontId="0" fillId="8" borderId="6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9" borderId="2" xfId="0" applyFill="1" applyBorder="1"/>
    <xf numFmtId="0" fontId="0" fillId="7" borderId="2" xfId="0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11" borderId="5" xfId="0" applyFill="1" applyBorder="1"/>
    <xf numFmtId="0" fontId="0" fillId="11" borderId="2" xfId="0" applyFill="1" applyBorder="1" applyAlignment="1">
      <alignment horizontal="center" vertical="center"/>
    </xf>
    <xf numFmtId="0" fontId="0" fillId="0" borderId="2" xfId="0" applyBorder="1"/>
    <xf numFmtId="0" fontId="1" fillId="2" borderId="2" xfId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left" vertical="top" wrapText="1"/>
    </xf>
    <xf numFmtId="0" fontId="0" fillId="0" borderId="0" xfId="0" applyBorder="1"/>
    <xf numFmtId="0" fontId="0" fillId="10" borderId="0" xfId="0" applyFill="1" applyAlignment="1">
      <alignment vertical="top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9" fillId="13" borderId="2" xfId="3" applyBorder="1" applyAlignment="1">
      <alignment horizontal="center" vertical="center"/>
    </xf>
    <xf numFmtId="0" fontId="8" fillId="12" borderId="2" xfId="2" applyBorder="1" applyAlignment="1">
      <alignment horizontal="center" vertical="center"/>
    </xf>
    <xf numFmtId="0" fontId="8" fillId="12" borderId="7" xfId="2" applyBorder="1" applyAlignment="1">
      <alignment horizontal="center" vertical="center"/>
    </xf>
    <xf numFmtId="0" fontId="0" fillId="5" borderId="4" xfId="0" applyFill="1" applyBorder="1"/>
    <xf numFmtId="0" fontId="0" fillId="5" borderId="8" xfId="0" applyFill="1" applyBorder="1"/>
    <xf numFmtId="0" fontId="4" fillId="15" borderId="2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left" vertical="top" wrapText="1"/>
    </xf>
    <xf numFmtId="0" fontId="5" fillId="15" borderId="3" xfId="0" applyFont="1" applyFill="1" applyBorder="1" applyAlignment="1">
      <alignment horizontal="left" vertical="top" wrapText="1"/>
    </xf>
    <xf numFmtId="0" fontId="3" fillId="14" borderId="2" xfId="4" applyFill="1" applyBorder="1" applyAlignment="1">
      <alignment horizontal="center" vertical="center"/>
    </xf>
    <xf numFmtId="0" fontId="9" fillId="13" borderId="7" xfId="3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9" fillId="14" borderId="2" xfId="3" applyFill="1" applyBorder="1" applyAlignment="1">
      <alignment horizontal="center" vertical="center"/>
    </xf>
    <xf numFmtId="0" fontId="1" fillId="16" borderId="2" xfId="1" applyFill="1" applyBorder="1" applyAlignment="1">
      <alignment horizontal="center" vertical="center"/>
    </xf>
    <xf numFmtId="0" fontId="1" fillId="17" borderId="2" xfId="1" applyFill="1" applyBorder="1" applyAlignment="1">
      <alignment horizontal="center" vertical="center"/>
    </xf>
    <xf numFmtId="0" fontId="0" fillId="11" borderId="0" xfId="0" applyFill="1"/>
    <xf numFmtId="0" fontId="0" fillId="18" borderId="2" xfId="0" applyFill="1" applyBorder="1"/>
    <xf numFmtId="0" fontId="0" fillId="20" borderId="2" xfId="0" applyFill="1" applyBorder="1"/>
    <xf numFmtId="0" fontId="0" fillId="19" borderId="2" xfId="0" applyFill="1" applyBorder="1"/>
    <xf numFmtId="0" fontId="0" fillId="16" borderId="2" xfId="0" applyFill="1" applyBorder="1"/>
    <xf numFmtId="2" fontId="0" fillId="0" borderId="2" xfId="0" applyNumberFormat="1" applyFill="1" applyBorder="1" applyAlignment="1">
      <alignment horizontal="center"/>
    </xf>
    <xf numFmtId="2" fontId="0" fillId="0" borderId="0" xfId="0" applyNumberFormat="1"/>
    <xf numFmtId="0" fontId="0" fillId="4" borderId="2" xfId="0" applyFill="1" applyBorder="1" applyAlignment="1">
      <alignment wrapText="1"/>
    </xf>
    <xf numFmtId="2" fontId="0" fillId="16" borderId="2" xfId="0" applyNumberFormat="1" applyFill="1" applyBorder="1"/>
    <xf numFmtId="2" fontId="0" fillId="11" borderId="2" xfId="0" applyNumberFormat="1" applyFill="1" applyBorder="1"/>
    <xf numFmtId="0" fontId="0" fillId="0" borderId="0" xfId="0" applyBorder="1" applyAlignment="1">
      <alignment horizontal="center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Warning Text" xfId="4" builtinId="11"/>
  </cellStyles>
  <dxfs count="16">
    <dxf>
      <font>
        <color theme="9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6E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'January  '!$D$1</c:f>
              <c:strCache>
                <c:ptCount val="1"/>
                <c:pt idx="0">
                  <c:v>% of emergency ID Used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'January  '!$A$2:$A$66</c:f>
              <c:strCache>
                <c:ptCount val="65"/>
                <c:pt idx="0">
                  <c:v>Diabetes Centre Sally Wylie</c:v>
                </c:pt>
                <c:pt idx="1">
                  <c:v>Diabetes Centre</c:v>
                </c:pt>
                <c:pt idx="2">
                  <c:v>Childrens OPD </c:v>
                </c:pt>
                <c:pt idx="3">
                  <c:v>Nuclear Medicine</c:v>
                </c:pt>
                <c:pt idx="4">
                  <c:v>ACE OPU</c:v>
                </c:pt>
                <c:pt idx="5">
                  <c:v>Respiratory Ward</c:v>
                </c:pt>
                <c:pt idx="6">
                  <c:v>Gastro Unit</c:v>
                </c:pt>
                <c:pt idx="7">
                  <c:v>BBC</c:v>
                </c:pt>
                <c:pt idx="8">
                  <c:v>Violet Prince</c:v>
                </c:pt>
                <c:pt idx="9">
                  <c:v>Pain clinic</c:v>
                </c:pt>
                <c:pt idx="10">
                  <c:v>Day Surgery Ward</c:v>
                </c:pt>
                <c:pt idx="11">
                  <c:v>Midford Ward</c:v>
                </c:pt>
                <c:pt idx="12">
                  <c:v>Pierce Orthopaedics</c:v>
                </c:pt>
                <c:pt idx="13">
                  <c:v>Forrester Brown</c:v>
                </c:pt>
                <c:pt idx="14">
                  <c:v>Parry ward Ketone + Glucose</c:v>
                </c:pt>
                <c:pt idx="15">
                  <c:v>Parry Ward</c:v>
                </c:pt>
                <c:pt idx="16">
                  <c:v>CCU</c:v>
                </c:pt>
                <c:pt idx="17">
                  <c:v>Cardiac Ward</c:v>
                </c:pt>
                <c:pt idx="18">
                  <c:v>Helena Ward</c:v>
                </c:pt>
                <c:pt idx="19">
                  <c:v>Haygarth</c:v>
                </c:pt>
                <c:pt idx="20">
                  <c:v>Combe Ward</c:v>
                </c:pt>
                <c:pt idx="21">
                  <c:v>SSSU ( day surgery recovery)</c:v>
                </c:pt>
                <c:pt idx="22">
                  <c:v>Charlotte Ward </c:v>
                </c:pt>
                <c:pt idx="23">
                  <c:v>Acute Stroke Unit</c:v>
                </c:pt>
                <c:pt idx="24">
                  <c:v>Diabetes link nurse</c:v>
                </c:pt>
                <c:pt idx="25">
                  <c:v>Eye OPD </c:v>
                </c:pt>
                <c:pt idx="26">
                  <c:v>A &amp; E ketone</c:v>
                </c:pt>
                <c:pt idx="27">
                  <c:v>William Budd Ward</c:v>
                </c:pt>
                <c:pt idx="28">
                  <c:v>MAU</c:v>
                </c:pt>
                <c:pt idx="29">
                  <c:v>Robin Smith Ward</c:v>
                </c:pt>
                <c:pt idx="30">
                  <c:v>ITU Ketone + Glucose</c:v>
                </c:pt>
                <c:pt idx="31">
                  <c:v>Cheselden Ward</c:v>
                </c:pt>
                <c:pt idx="32">
                  <c:v>Chippenham Birthing Unit </c:v>
                </c:pt>
                <c:pt idx="33">
                  <c:v>Medical short stay Ward</c:v>
                </c:pt>
                <c:pt idx="34">
                  <c:v>Waterhouse Ward</c:v>
                </c:pt>
                <c:pt idx="35">
                  <c:v>Philip Yeoman Ortho Recovery</c:v>
                </c:pt>
                <c:pt idx="36">
                  <c:v>Pulteney Ward</c:v>
                </c:pt>
                <c:pt idx="37">
                  <c:v>Paulton Birthing Unit </c:v>
                </c:pt>
                <c:pt idx="38">
                  <c:v>Admission Suite</c:v>
                </c:pt>
                <c:pt idx="39">
                  <c:v>Theatres Recovery</c:v>
                </c:pt>
                <c:pt idx="40">
                  <c:v>NICU</c:v>
                </c:pt>
                <c:pt idx="41">
                  <c:v>MAU Ketone Only</c:v>
                </c:pt>
                <c:pt idx="42">
                  <c:v>Ambulatory care</c:v>
                </c:pt>
                <c:pt idx="43">
                  <c:v>Mary Ward </c:v>
                </c:pt>
                <c:pt idx="44">
                  <c:v>ANC OPD</c:v>
                </c:pt>
                <c:pt idx="45">
                  <c:v>Frome Birthing Unit </c:v>
                </c:pt>
                <c:pt idx="46">
                  <c:v>PAW Recovery (Theatres)</c:v>
                </c:pt>
                <c:pt idx="47">
                  <c:v>Philip Yeoman</c:v>
                </c:pt>
                <c:pt idx="48">
                  <c:v>Eye Ward</c:v>
                </c:pt>
                <c:pt idx="49">
                  <c:v>Trowbridge Birthing Unit </c:v>
                </c:pt>
                <c:pt idx="50">
                  <c:v>SAU</c:v>
                </c:pt>
                <c:pt idx="51">
                  <c:v>UTC</c:v>
                </c:pt>
                <c:pt idx="52">
                  <c:v>X-Ray</c:v>
                </c:pt>
                <c:pt idx="53">
                  <c:v>A&amp;E</c:v>
                </c:pt>
                <c:pt idx="54">
                  <c:v>Will Budd Day Case &amp; ONC OPD</c:v>
                </c:pt>
                <c:pt idx="55">
                  <c:v>PET9 CS</c:v>
                </c:pt>
                <c:pt idx="56">
                  <c:v>Childrens Ward </c:v>
                </c:pt>
                <c:pt idx="57">
                  <c:v>Pre assessment</c:v>
                </c:pt>
                <c:pt idx="58">
                  <c:v>Cardiac Cath Lab</c:v>
                </c:pt>
                <c:pt idx="59">
                  <c:v>Dermatology</c:v>
                </c:pt>
                <c:pt idx="60">
                  <c:v>Urology OPD</c:v>
                </c:pt>
                <c:pt idx="61">
                  <c:v>Wolfson Centre</c:v>
                </c:pt>
                <c:pt idx="62">
                  <c:v>Shepton Mallet Unit </c:v>
                </c:pt>
                <c:pt idx="63">
                  <c:v>Vascular Studies</c:v>
                </c:pt>
                <c:pt idx="64">
                  <c:v>Medical Therapies Unit</c:v>
                </c:pt>
              </c:strCache>
            </c:strRef>
          </c:cat>
          <c:val>
            <c:numRef>
              <c:f>'January  '!$D$2:$D$66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0.45351473922902497</c:v>
                </c:pt>
                <c:pt idx="11">
                  <c:v>0.67720090293453727</c:v>
                </c:pt>
                <c:pt idx="12">
                  <c:v>1.3215859030837005</c:v>
                </c:pt>
                <c:pt idx="13">
                  <c:v>1.4326647564469912</c:v>
                </c:pt>
                <c:pt idx="14">
                  <c:v>1.5977443609022555</c:v>
                </c:pt>
                <c:pt idx="15">
                  <c:v>1.873536299765808</c:v>
                </c:pt>
                <c:pt idx="16">
                  <c:v>2.3076923076923079</c:v>
                </c:pt>
                <c:pt idx="17">
                  <c:v>2.5684931506849313</c:v>
                </c:pt>
                <c:pt idx="18">
                  <c:v>3.1055900621118009</c:v>
                </c:pt>
                <c:pt idx="19">
                  <c:v>3.2846715328467155</c:v>
                </c:pt>
                <c:pt idx="20">
                  <c:v>3.4722222222222223</c:v>
                </c:pt>
                <c:pt idx="21">
                  <c:v>3.7313432835820897</c:v>
                </c:pt>
                <c:pt idx="22">
                  <c:v>4.10958904109589</c:v>
                </c:pt>
                <c:pt idx="23">
                  <c:v>4.7381546134663344</c:v>
                </c:pt>
                <c:pt idx="24">
                  <c:v>4.8780487804878048</c:v>
                </c:pt>
                <c:pt idx="25">
                  <c:v>5.5555555555555554</c:v>
                </c:pt>
                <c:pt idx="26">
                  <c:v>6.0109289617486343</c:v>
                </c:pt>
                <c:pt idx="27">
                  <c:v>6.5616797900262469</c:v>
                </c:pt>
                <c:pt idx="28">
                  <c:v>6.5989847715736039</c:v>
                </c:pt>
                <c:pt idx="29">
                  <c:v>6.8181818181818183</c:v>
                </c:pt>
                <c:pt idx="30">
                  <c:v>7.0175438596491224</c:v>
                </c:pt>
                <c:pt idx="31">
                  <c:v>7.1428571428571423</c:v>
                </c:pt>
                <c:pt idx="32">
                  <c:v>7.1428571428571423</c:v>
                </c:pt>
                <c:pt idx="33">
                  <c:v>7.4935400516795863</c:v>
                </c:pt>
                <c:pt idx="34">
                  <c:v>8.1896551724137918</c:v>
                </c:pt>
                <c:pt idx="35">
                  <c:v>8.5910652920962196</c:v>
                </c:pt>
                <c:pt idx="36">
                  <c:v>8.6854460093896719</c:v>
                </c:pt>
                <c:pt idx="37">
                  <c:v>9.0909090909090899</c:v>
                </c:pt>
                <c:pt idx="38">
                  <c:v>9.2105263157894743</c:v>
                </c:pt>
                <c:pt idx="39">
                  <c:v>9.2783505154639165</c:v>
                </c:pt>
                <c:pt idx="40">
                  <c:v>10.021321961620469</c:v>
                </c:pt>
                <c:pt idx="41">
                  <c:v>10.483870967741934</c:v>
                </c:pt>
                <c:pt idx="42">
                  <c:v>11.320754716981131</c:v>
                </c:pt>
                <c:pt idx="43">
                  <c:v>11.724137931034484</c:v>
                </c:pt>
                <c:pt idx="44">
                  <c:v>11.764705882352942</c:v>
                </c:pt>
                <c:pt idx="45">
                  <c:v>12.121212121212121</c:v>
                </c:pt>
                <c:pt idx="46">
                  <c:v>12.5</c:v>
                </c:pt>
                <c:pt idx="47">
                  <c:v>12.888888888888888</c:v>
                </c:pt>
                <c:pt idx="48">
                  <c:v>15</c:v>
                </c:pt>
                <c:pt idx="49">
                  <c:v>16.363636363636363</c:v>
                </c:pt>
                <c:pt idx="50">
                  <c:v>16.509433962264151</c:v>
                </c:pt>
                <c:pt idx="51">
                  <c:v>21.875</c:v>
                </c:pt>
                <c:pt idx="52">
                  <c:v>25</c:v>
                </c:pt>
                <c:pt idx="53">
                  <c:v>30.769230769230774</c:v>
                </c:pt>
                <c:pt idx="54">
                  <c:v>38.46153846153846</c:v>
                </c:pt>
                <c:pt idx="55">
                  <c:v>44.642857142857146</c:v>
                </c:pt>
                <c:pt idx="56">
                  <c:v>45</c:v>
                </c:pt>
                <c:pt idx="57">
                  <c:v>66.666666666666671</c:v>
                </c:pt>
                <c:pt idx="58">
                  <c:v>66.666666666666671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5-4234-949C-8BD7AA5A4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140352"/>
        <c:axId val="119141888"/>
      </c:barChart>
      <c:catAx>
        <c:axId val="1191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1888"/>
        <c:crosses val="autoZero"/>
        <c:auto val="1"/>
        <c:lblAlgn val="ctr"/>
        <c:lblOffset val="100"/>
        <c:noMultiLvlLbl val="0"/>
      </c:catAx>
      <c:valAx>
        <c:axId val="1191418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October 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29768189779492116"/>
          <c:y val="1.36518771331058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October!$A$2:$A$79</c:f>
              <c:strCache>
                <c:ptCount val="78"/>
                <c:pt idx="0">
                  <c:v>BBC</c:v>
                </c:pt>
                <c:pt idx="1">
                  <c:v>Biologics Day Unit F18</c:v>
                </c:pt>
                <c:pt idx="2">
                  <c:v>Childrens OPD </c:v>
                </c:pt>
                <c:pt idx="3">
                  <c:v>DAU C'ham clinic</c:v>
                </c:pt>
                <c:pt idx="4">
                  <c:v>Dermatology</c:v>
                </c:pt>
                <c:pt idx="5">
                  <c:v>Diabetes Centre Sally Wylie</c:v>
                </c:pt>
                <c:pt idx="6">
                  <c:v>Discharge Hub</c:v>
                </c:pt>
                <c:pt idx="7">
                  <c:v>Frailty Assessment Unit</c:v>
                </c:pt>
                <c:pt idx="8">
                  <c:v>Ket RAU</c:v>
                </c:pt>
                <c:pt idx="9">
                  <c:v>Pain clinic</c:v>
                </c:pt>
                <c:pt idx="10">
                  <c:v>Surgical Elective Unit</c:v>
                </c:pt>
                <c:pt idx="11">
                  <c:v>Trauma Assessment Unit</c:v>
                </c:pt>
                <c:pt idx="12">
                  <c:v>Violet Prince</c:v>
                </c:pt>
                <c:pt idx="13">
                  <c:v>Wolfson Centre</c:v>
                </c:pt>
                <c:pt idx="14">
                  <c:v>Respiratory Ward</c:v>
                </c:pt>
                <c:pt idx="15">
                  <c:v>Combe Ward</c:v>
                </c:pt>
                <c:pt idx="16">
                  <c:v>Midford Ward</c:v>
                </c:pt>
                <c:pt idx="17">
                  <c:v>Ket ACE OPU</c:v>
                </c:pt>
                <c:pt idx="18">
                  <c:v>Forrester Brown</c:v>
                </c:pt>
                <c:pt idx="19">
                  <c:v>ACE OPU</c:v>
                </c:pt>
                <c:pt idx="20">
                  <c:v>Parry ward Ketone + Glucose</c:v>
                </c:pt>
                <c:pt idx="21">
                  <c:v>Pierce ward</c:v>
                </c:pt>
                <c:pt idx="22">
                  <c:v>Robin Smith Ward</c:v>
                </c:pt>
                <c:pt idx="23">
                  <c:v>Ket Pulteney ward</c:v>
                </c:pt>
                <c:pt idx="24">
                  <c:v>Admission Suite</c:v>
                </c:pt>
                <c:pt idx="25">
                  <c:v>CCU</c:v>
                </c:pt>
                <c:pt idx="26">
                  <c:v>Parry Ward</c:v>
                </c:pt>
                <c:pt idx="27">
                  <c:v>Philip Yeoman</c:v>
                </c:pt>
                <c:pt idx="28">
                  <c:v>Acute Stroke Unit</c:v>
                </c:pt>
                <c:pt idx="29">
                  <c:v>Day Surgery Ward</c:v>
                </c:pt>
                <c:pt idx="30">
                  <c:v>Pulteney Ward</c:v>
                </c:pt>
                <c:pt idx="31">
                  <c:v>Cheselden Ward</c:v>
                </c:pt>
                <c:pt idx="32">
                  <c:v>Cardiac Ward</c:v>
                </c:pt>
                <c:pt idx="33">
                  <c:v>Charlotte Ward </c:v>
                </c:pt>
                <c:pt idx="34">
                  <c:v>Gastro Unit</c:v>
                </c:pt>
                <c:pt idx="35">
                  <c:v>ITU Ketone + Glucose</c:v>
                </c:pt>
                <c:pt idx="36">
                  <c:v>Eye OPD </c:v>
                </c:pt>
                <c:pt idx="37">
                  <c:v>William Budd Ward</c:v>
                </c:pt>
                <c:pt idx="38">
                  <c:v>SSSU ( day surgery recovery)</c:v>
                </c:pt>
                <c:pt idx="39">
                  <c:v>Mary Ward </c:v>
                </c:pt>
                <c:pt idx="40">
                  <c:v>Helena Ward</c:v>
                </c:pt>
                <c:pt idx="41">
                  <c:v>Eye Ward</c:v>
                </c:pt>
                <c:pt idx="42">
                  <c:v>Ket Helena</c:v>
                </c:pt>
                <c:pt idx="43">
                  <c:v>Chippenham Birthing Unit </c:v>
                </c:pt>
                <c:pt idx="44">
                  <c:v>Haygarth</c:v>
                </c:pt>
                <c:pt idx="45">
                  <c:v>Trowbridge Birthing Unit </c:v>
                </c:pt>
                <c:pt idx="46">
                  <c:v>MAU</c:v>
                </c:pt>
                <c:pt idx="47">
                  <c:v>PAW Recovery (Theatres)</c:v>
                </c:pt>
                <c:pt idx="48">
                  <c:v>Theatres Recovery</c:v>
                </c:pt>
                <c:pt idx="49">
                  <c:v>Paulton Birthing Unit </c:v>
                </c:pt>
                <c:pt idx="50">
                  <c:v>NICU</c:v>
                </c:pt>
                <c:pt idx="51">
                  <c:v>Ket Haygarth</c:v>
                </c:pt>
                <c:pt idx="52">
                  <c:v>Medical short stay Ward</c:v>
                </c:pt>
                <c:pt idx="53">
                  <c:v>Ket Medical short stay</c:v>
                </c:pt>
                <c:pt idx="54">
                  <c:v>Philip Yeoman Ortho Recovery</c:v>
                </c:pt>
                <c:pt idx="55">
                  <c:v>Ambulatory care </c:v>
                </c:pt>
                <c:pt idx="56">
                  <c:v>Shepton Mallet Unit </c:v>
                </c:pt>
                <c:pt idx="57">
                  <c:v>Diabetes link nurse</c:v>
                </c:pt>
                <c:pt idx="58">
                  <c:v>Frome Birthing Unit </c:v>
                </c:pt>
                <c:pt idx="59">
                  <c:v>Waterhouse Ward</c:v>
                </c:pt>
                <c:pt idx="60">
                  <c:v>MAU Ketone Only</c:v>
                </c:pt>
                <c:pt idx="61">
                  <c:v>Will Budd Day Case &amp; ONC OPD</c:v>
                </c:pt>
                <c:pt idx="62">
                  <c:v>SAU (RAU)</c:v>
                </c:pt>
                <c:pt idx="63">
                  <c:v>A &amp; E ketone</c:v>
                </c:pt>
                <c:pt idx="64">
                  <c:v>PET- CT</c:v>
                </c:pt>
                <c:pt idx="65">
                  <c:v>Pre assessment</c:v>
                </c:pt>
                <c:pt idx="66">
                  <c:v>Childrens Ward </c:v>
                </c:pt>
                <c:pt idx="67">
                  <c:v>A&amp;E</c:v>
                </c:pt>
                <c:pt idx="68">
                  <c:v>Diabetes Centre</c:v>
                </c:pt>
                <c:pt idx="69">
                  <c:v>ANC OPD</c:v>
                </c:pt>
                <c:pt idx="70">
                  <c:v>X-Ray</c:v>
                </c:pt>
                <c:pt idx="71">
                  <c:v>UTC</c:v>
                </c:pt>
                <c:pt idx="72">
                  <c:v>Cardiac Cath Lab</c:v>
                </c:pt>
                <c:pt idx="73">
                  <c:v>Biologics OP F8</c:v>
                </c:pt>
                <c:pt idx="74">
                  <c:v>Cardiac OP</c:v>
                </c:pt>
                <c:pt idx="75">
                  <c:v>Nuclear Medicine</c:v>
                </c:pt>
                <c:pt idx="76">
                  <c:v>Urology OPD</c:v>
                </c:pt>
                <c:pt idx="77">
                  <c:v>Vascular Studies</c:v>
                </c:pt>
              </c:strCache>
            </c:strRef>
          </c:cat>
          <c:val>
            <c:numRef>
              <c:f>October!$D$2:$D$79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8-4310-9127-FE5B23AE6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259008"/>
        <c:axId val="153305856"/>
      </c:barChart>
      <c:catAx>
        <c:axId val="1532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05856"/>
        <c:crosses val="autoZero"/>
        <c:auto val="1"/>
        <c:lblAlgn val="ctr"/>
        <c:lblOffset val="100"/>
        <c:noMultiLvlLbl val="0"/>
      </c:catAx>
      <c:valAx>
        <c:axId val="153305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5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November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November!$A$2:$A$79</c:f>
              <c:strCache>
                <c:ptCount val="78"/>
                <c:pt idx="0">
                  <c:v>ACE OPU</c:v>
                </c:pt>
                <c:pt idx="1">
                  <c:v>BBC</c:v>
                </c:pt>
                <c:pt idx="2">
                  <c:v>Biologics Day Unit F18</c:v>
                </c:pt>
                <c:pt idx="3">
                  <c:v>Childrens OPD </c:v>
                </c:pt>
                <c:pt idx="4">
                  <c:v>Chippenham Birthing Unit </c:v>
                </c:pt>
                <c:pt idx="5">
                  <c:v>Dermatology</c:v>
                </c:pt>
                <c:pt idx="6">
                  <c:v>Diabetes Centre Sally Wylie</c:v>
                </c:pt>
                <c:pt idx="7">
                  <c:v>Eye Ward</c:v>
                </c:pt>
                <c:pt idx="8">
                  <c:v>Frailty Assessment Unit</c:v>
                </c:pt>
                <c:pt idx="9">
                  <c:v>Frome Birthing Unit </c:v>
                </c:pt>
                <c:pt idx="10">
                  <c:v>Gastro Unit</c:v>
                </c:pt>
                <c:pt idx="11">
                  <c:v>ITU Ketone + Glucose</c:v>
                </c:pt>
                <c:pt idx="12">
                  <c:v>Ket ACE OPU</c:v>
                </c:pt>
                <c:pt idx="13">
                  <c:v>Ket Medical short stay</c:v>
                </c:pt>
                <c:pt idx="14">
                  <c:v>Midford Ward</c:v>
                </c:pt>
                <c:pt idx="15">
                  <c:v>Nuclear Medicine</c:v>
                </c:pt>
                <c:pt idx="16">
                  <c:v>Pain clinic</c:v>
                </c:pt>
                <c:pt idx="17">
                  <c:v>Paulton Birthing Unit </c:v>
                </c:pt>
                <c:pt idx="18">
                  <c:v>Respiratory Ward</c:v>
                </c:pt>
                <c:pt idx="19">
                  <c:v>Shepton Mallet Unit </c:v>
                </c:pt>
                <c:pt idx="20">
                  <c:v>Surgical Elective Unit</c:v>
                </c:pt>
                <c:pt idx="21">
                  <c:v>Violet Prince</c:v>
                </c:pt>
                <c:pt idx="22">
                  <c:v>Wolfson Centre</c:v>
                </c:pt>
                <c:pt idx="23">
                  <c:v>Parry Ward</c:v>
                </c:pt>
                <c:pt idx="24">
                  <c:v>Parry ward Ketone + Glucose</c:v>
                </c:pt>
                <c:pt idx="25">
                  <c:v>Acute Stroke Unit</c:v>
                </c:pt>
                <c:pt idx="26">
                  <c:v>Admission Suite</c:v>
                </c:pt>
                <c:pt idx="27">
                  <c:v>Pierce ward</c:v>
                </c:pt>
                <c:pt idx="28">
                  <c:v>Combe Ward</c:v>
                </c:pt>
                <c:pt idx="29">
                  <c:v>Forrester Brown</c:v>
                </c:pt>
                <c:pt idx="30">
                  <c:v>Trowbridge Birthing Unit </c:v>
                </c:pt>
                <c:pt idx="31">
                  <c:v>Cheselden Ward</c:v>
                </c:pt>
                <c:pt idx="32">
                  <c:v>Medical short stay Ward</c:v>
                </c:pt>
                <c:pt idx="33">
                  <c:v>Eye OPD </c:v>
                </c:pt>
                <c:pt idx="34">
                  <c:v>Cardiac Ward</c:v>
                </c:pt>
                <c:pt idx="35">
                  <c:v>Ambulatory care </c:v>
                </c:pt>
                <c:pt idx="36">
                  <c:v>Philip Yeoman Ortho Recovery</c:v>
                </c:pt>
                <c:pt idx="37">
                  <c:v>Ket RAU</c:v>
                </c:pt>
                <c:pt idx="38">
                  <c:v>Day Surgery Ward</c:v>
                </c:pt>
                <c:pt idx="39">
                  <c:v>DAU C'ham clinic</c:v>
                </c:pt>
                <c:pt idx="40">
                  <c:v>CCU</c:v>
                </c:pt>
                <c:pt idx="41">
                  <c:v>Philip Yeoman</c:v>
                </c:pt>
                <c:pt idx="42">
                  <c:v>Charlotte Ward </c:v>
                </c:pt>
                <c:pt idx="43">
                  <c:v>Theatres Recovery</c:v>
                </c:pt>
                <c:pt idx="44">
                  <c:v>Robin Smith Ward</c:v>
                </c:pt>
                <c:pt idx="45">
                  <c:v>Pulteney Ward</c:v>
                </c:pt>
                <c:pt idx="46">
                  <c:v>William Budd Ward</c:v>
                </c:pt>
                <c:pt idx="47">
                  <c:v>NICU</c:v>
                </c:pt>
                <c:pt idx="48">
                  <c:v>Mary Ward </c:v>
                </c:pt>
                <c:pt idx="49">
                  <c:v>PAW Recovery (Theatres)</c:v>
                </c:pt>
                <c:pt idx="50">
                  <c:v>MAU</c:v>
                </c:pt>
                <c:pt idx="51">
                  <c:v>Ket pulteny ward</c:v>
                </c:pt>
                <c:pt idx="52">
                  <c:v>Haygarth</c:v>
                </c:pt>
                <c:pt idx="53">
                  <c:v>Waterhouse Ward</c:v>
                </c:pt>
                <c:pt idx="54">
                  <c:v>Helena Ward</c:v>
                </c:pt>
                <c:pt idx="55">
                  <c:v>MAU Ketone Only</c:v>
                </c:pt>
                <c:pt idx="56">
                  <c:v>Ket Haygarth</c:v>
                </c:pt>
                <c:pt idx="57">
                  <c:v>SAU (RAU)</c:v>
                </c:pt>
                <c:pt idx="58">
                  <c:v>SSSU ( day surgery recovery)</c:v>
                </c:pt>
                <c:pt idx="59">
                  <c:v>Diabetes link nurse</c:v>
                </c:pt>
                <c:pt idx="60">
                  <c:v>Ket Helena</c:v>
                </c:pt>
                <c:pt idx="61">
                  <c:v>A &amp; E ketone</c:v>
                </c:pt>
                <c:pt idx="62">
                  <c:v>Childrens Ward </c:v>
                </c:pt>
                <c:pt idx="63">
                  <c:v>UTC</c:v>
                </c:pt>
                <c:pt idx="64">
                  <c:v>A&amp;E</c:v>
                </c:pt>
                <c:pt idx="65">
                  <c:v>Cardiac Cath Lab</c:v>
                </c:pt>
                <c:pt idx="66">
                  <c:v>Diabetes Centre</c:v>
                </c:pt>
                <c:pt idx="67">
                  <c:v>Trauma Assessment Unit</c:v>
                </c:pt>
                <c:pt idx="68">
                  <c:v>PET- CT</c:v>
                </c:pt>
                <c:pt idx="69">
                  <c:v>X-Ray</c:v>
                </c:pt>
                <c:pt idx="70">
                  <c:v>ANC OPD</c:v>
                </c:pt>
                <c:pt idx="71">
                  <c:v>Will Budd Day Case &amp; ONC OPD</c:v>
                </c:pt>
                <c:pt idx="72">
                  <c:v>Pre assessment</c:v>
                </c:pt>
                <c:pt idx="73">
                  <c:v>Biologics OP F8</c:v>
                </c:pt>
                <c:pt idx="74">
                  <c:v>Cardiac OP</c:v>
                </c:pt>
                <c:pt idx="75">
                  <c:v>Discharge Hub</c:v>
                </c:pt>
                <c:pt idx="76">
                  <c:v>Urology OPD</c:v>
                </c:pt>
                <c:pt idx="77">
                  <c:v>Vascular Studies</c:v>
                </c:pt>
              </c:strCache>
            </c:strRef>
          </c:cat>
          <c:val>
            <c:numRef>
              <c:f>November!$D$2:$D$79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D-4D03-A22A-BF1814741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212800"/>
        <c:axId val="153214336"/>
      </c:barChart>
      <c:catAx>
        <c:axId val="1532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14336"/>
        <c:crosses val="autoZero"/>
        <c:auto val="1"/>
        <c:lblAlgn val="ctr"/>
        <c:lblOffset val="100"/>
        <c:noMultiLvlLbl val="0"/>
      </c:catAx>
      <c:valAx>
        <c:axId val="153214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1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December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'December '!$A$2:$A$79</c:f>
              <c:strCache>
                <c:ptCount val="78"/>
                <c:pt idx="0">
                  <c:v>A &amp; E ketone</c:v>
                </c:pt>
                <c:pt idx="1">
                  <c:v>A&amp;E</c:v>
                </c:pt>
                <c:pt idx="2">
                  <c:v>ACE OPU</c:v>
                </c:pt>
                <c:pt idx="3">
                  <c:v>Acute Stroke Unit</c:v>
                </c:pt>
                <c:pt idx="4">
                  <c:v>Admission Suite</c:v>
                </c:pt>
                <c:pt idx="5">
                  <c:v>Ambulatory care </c:v>
                </c:pt>
                <c:pt idx="6">
                  <c:v>ANC OPD</c:v>
                </c:pt>
                <c:pt idx="7">
                  <c:v>BBC</c:v>
                </c:pt>
                <c:pt idx="8">
                  <c:v>Biologics Day Unit F18</c:v>
                </c:pt>
                <c:pt idx="9">
                  <c:v>Biologics OP F8</c:v>
                </c:pt>
                <c:pt idx="10">
                  <c:v>Cardiac Cath Lab</c:v>
                </c:pt>
                <c:pt idx="11">
                  <c:v>Cardiac OP</c:v>
                </c:pt>
                <c:pt idx="12">
                  <c:v>Cardiac Ward</c:v>
                </c:pt>
                <c:pt idx="13">
                  <c:v>CCU</c:v>
                </c:pt>
                <c:pt idx="14">
                  <c:v>Charlotte Ward </c:v>
                </c:pt>
                <c:pt idx="15">
                  <c:v>Cheselden Ward</c:v>
                </c:pt>
                <c:pt idx="16">
                  <c:v>Childrens OPD </c:v>
                </c:pt>
                <c:pt idx="17">
                  <c:v>Childrens Ward </c:v>
                </c:pt>
                <c:pt idx="18">
                  <c:v>Chippenham Birthing Unit </c:v>
                </c:pt>
                <c:pt idx="19">
                  <c:v>Combe Ward</c:v>
                </c:pt>
                <c:pt idx="20">
                  <c:v>DAU C'ham clinic</c:v>
                </c:pt>
                <c:pt idx="21">
                  <c:v>Day Surgery Ward</c:v>
                </c:pt>
                <c:pt idx="22">
                  <c:v>Dermatology</c:v>
                </c:pt>
                <c:pt idx="23">
                  <c:v>Diabetes Centre</c:v>
                </c:pt>
                <c:pt idx="24">
                  <c:v>Diabetes Centre Sally Wylie</c:v>
                </c:pt>
                <c:pt idx="25">
                  <c:v>Diabetes link nurse</c:v>
                </c:pt>
                <c:pt idx="26">
                  <c:v>Discharge Hub</c:v>
                </c:pt>
                <c:pt idx="27">
                  <c:v>Eye OPD </c:v>
                </c:pt>
                <c:pt idx="28">
                  <c:v>Eye Ward</c:v>
                </c:pt>
                <c:pt idx="29">
                  <c:v>Forrester Brown</c:v>
                </c:pt>
                <c:pt idx="30">
                  <c:v>Frailty Assessment Unit</c:v>
                </c:pt>
                <c:pt idx="31">
                  <c:v>Frome Birthing Unit </c:v>
                </c:pt>
                <c:pt idx="32">
                  <c:v>Gastro Unit</c:v>
                </c:pt>
                <c:pt idx="33">
                  <c:v>Haygarth</c:v>
                </c:pt>
                <c:pt idx="34">
                  <c:v>Helena Ward</c:v>
                </c:pt>
                <c:pt idx="35">
                  <c:v>ITU Ketone + Glucose</c:v>
                </c:pt>
                <c:pt idx="36">
                  <c:v>Ket ACE OPU</c:v>
                </c:pt>
                <c:pt idx="37">
                  <c:v>Ket Haygarth</c:v>
                </c:pt>
                <c:pt idx="38">
                  <c:v>Ket Helena</c:v>
                </c:pt>
                <c:pt idx="39">
                  <c:v>Ket Medical short stay</c:v>
                </c:pt>
                <c:pt idx="40">
                  <c:v>Ket pulteny ward</c:v>
                </c:pt>
                <c:pt idx="41">
                  <c:v>Ket RAU</c:v>
                </c:pt>
                <c:pt idx="42">
                  <c:v>Mary Ward </c:v>
                </c:pt>
                <c:pt idx="43">
                  <c:v>MAU</c:v>
                </c:pt>
                <c:pt idx="44">
                  <c:v>MAU Ketone Only</c:v>
                </c:pt>
                <c:pt idx="45">
                  <c:v>Medical short stay Ward</c:v>
                </c:pt>
                <c:pt idx="46">
                  <c:v>Midford Ward</c:v>
                </c:pt>
                <c:pt idx="47">
                  <c:v>NICU</c:v>
                </c:pt>
                <c:pt idx="48">
                  <c:v>Nuclear Medicine</c:v>
                </c:pt>
                <c:pt idx="49">
                  <c:v>Pain clinic</c:v>
                </c:pt>
                <c:pt idx="50">
                  <c:v>Parry Ward</c:v>
                </c:pt>
                <c:pt idx="51">
                  <c:v>Parry ward Ketone + Glucose</c:v>
                </c:pt>
                <c:pt idx="52">
                  <c:v>Paulton Birthing Unit </c:v>
                </c:pt>
                <c:pt idx="53">
                  <c:v>PAW Recovery (Theatres)</c:v>
                </c:pt>
                <c:pt idx="54">
                  <c:v>PET- CT</c:v>
                </c:pt>
                <c:pt idx="55">
                  <c:v>Philip Yeoman</c:v>
                </c:pt>
                <c:pt idx="56">
                  <c:v>Philip Yeoman Ortho Recovery</c:v>
                </c:pt>
                <c:pt idx="57">
                  <c:v>Pierce ward</c:v>
                </c:pt>
                <c:pt idx="58">
                  <c:v>Pre assessment</c:v>
                </c:pt>
                <c:pt idx="59">
                  <c:v>Pulteney Ward</c:v>
                </c:pt>
                <c:pt idx="60">
                  <c:v>Respiratory Ward</c:v>
                </c:pt>
                <c:pt idx="61">
                  <c:v>Robin Smith Ward</c:v>
                </c:pt>
                <c:pt idx="62">
                  <c:v>SAU (RAU)</c:v>
                </c:pt>
                <c:pt idx="63">
                  <c:v>Shepton Mallet Unit </c:v>
                </c:pt>
                <c:pt idx="64">
                  <c:v>SSSU ( day surgery recovery)</c:v>
                </c:pt>
                <c:pt idx="65">
                  <c:v>Surgical Elective Unit</c:v>
                </c:pt>
                <c:pt idx="66">
                  <c:v>Theatres Recovery</c:v>
                </c:pt>
                <c:pt idx="67">
                  <c:v>Trauma Assessment Unit</c:v>
                </c:pt>
                <c:pt idx="68">
                  <c:v>Trowbridge Birthing Unit </c:v>
                </c:pt>
                <c:pt idx="69">
                  <c:v>Urology OPD</c:v>
                </c:pt>
                <c:pt idx="70">
                  <c:v>UTC</c:v>
                </c:pt>
                <c:pt idx="71">
                  <c:v>Vascular Studies</c:v>
                </c:pt>
                <c:pt idx="72">
                  <c:v>Violet Prince</c:v>
                </c:pt>
                <c:pt idx="73">
                  <c:v>Waterhouse Ward</c:v>
                </c:pt>
                <c:pt idx="74">
                  <c:v>Will Budd Day Case &amp; ONC OPD</c:v>
                </c:pt>
                <c:pt idx="75">
                  <c:v>William Budd Ward</c:v>
                </c:pt>
                <c:pt idx="76">
                  <c:v>Wolfson Centre</c:v>
                </c:pt>
                <c:pt idx="77">
                  <c:v>X-Ray</c:v>
                </c:pt>
              </c:strCache>
            </c:strRef>
          </c:cat>
          <c:val>
            <c:numRef>
              <c:f>'December '!$D$2:$D$79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B-409D-9548-A7E0A4D87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41024"/>
        <c:axId val="153442560"/>
      </c:barChart>
      <c:catAx>
        <c:axId val="15344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42560"/>
        <c:crosses val="autoZero"/>
        <c:auto val="1"/>
        <c:lblAlgn val="ctr"/>
        <c:lblOffset val="100"/>
        <c:noMultiLvlLbl val="0"/>
      </c:catAx>
      <c:valAx>
        <c:axId val="153442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4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3357643949101E-2"/>
          <c:y val="5.0788962500332303E-2"/>
          <c:w val="0.92627940025683075"/>
          <c:h val="0.6276733191977360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'February '!$A$2:$A$66</c:f>
              <c:strCache>
                <c:ptCount val="65"/>
                <c:pt idx="0">
                  <c:v>Diabetes Centre</c:v>
                </c:pt>
                <c:pt idx="1">
                  <c:v>Paulton Birthing Unit </c:v>
                </c:pt>
                <c:pt idx="2">
                  <c:v>Frome Birthing Unit </c:v>
                </c:pt>
                <c:pt idx="3">
                  <c:v>Shepton Mallet Unit </c:v>
                </c:pt>
                <c:pt idx="4">
                  <c:v>Eye Ward</c:v>
                </c:pt>
                <c:pt idx="5">
                  <c:v>Eye OPD </c:v>
                </c:pt>
                <c:pt idx="6">
                  <c:v>UTC</c:v>
                </c:pt>
                <c:pt idx="7">
                  <c:v>X-Ray</c:v>
                </c:pt>
                <c:pt idx="8">
                  <c:v>Urology OPD</c:v>
                </c:pt>
                <c:pt idx="9">
                  <c:v>PET9 CS</c:v>
                </c:pt>
                <c:pt idx="10">
                  <c:v>Midford Ward</c:v>
                </c:pt>
                <c:pt idx="11">
                  <c:v>Medical Therapies Unit</c:v>
                </c:pt>
                <c:pt idx="12">
                  <c:v>Parry ward Ketone + Glucose</c:v>
                </c:pt>
                <c:pt idx="13">
                  <c:v>ACE OPU</c:v>
                </c:pt>
                <c:pt idx="14">
                  <c:v>Forrester Brown</c:v>
                </c:pt>
                <c:pt idx="15">
                  <c:v>Charlotte Ward </c:v>
                </c:pt>
                <c:pt idx="16">
                  <c:v>Helena Ward</c:v>
                </c:pt>
                <c:pt idx="17">
                  <c:v>William Budd Ward</c:v>
                </c:pt>
                <c:pt idx="18">
                  <c:v>CCU</c:v>
                </c:pt>
                <c:pt idx="19">
                  <c:v>Parry Ward</c:v>
                </c:pt>
                <c:pt idx="20">
                  <c:v>Admission Suite</c:v>
                </c:pt>
                <c:pt idx="21">
                  <c:v>Acute Stroke Unit</c:v>
                </c:pt>
                <c:pt idx="22">
                  <c:v>SAU</c:v>
                </c:pt>
                <c:pt idx="23">
                  <c:v>Day Surgery Ward</c:v>
                </c:pt>
                <c:pt idx="24">
                  <c:v>Robin Smith Ward</c:v>
                </c:pt>
                <c:pt idx="25">
                  <c:v>Chippenham Birthing Unit </c:v>
                </c:pt>
                <c:pt idx="26">
                  <c:v>Haygarth</c:v>
                </c:pt>
                <c:pt idx="27">
                  <c:v>MAU Ketone Only</c:v>
                </c:pt>
                <c:pt idx="28">
                  <c:v>Cardiac Ward</c:v>
                </c:pt>
                <c:pt idx="29">
                  <c:v>ITU Ketone + Glucose</c:v>
                </c:pt>
                <c:pt idx="30">
                  <c:v>Respiratory Ward</c:v>
                </c:pt>
                <c:pt idx="31">
                  <c:v>Gastro Unit</c:v>
                </c:pt>
                <c:pt idx="32">
                  <c:v>Combe Ward</c:v>
                </c:pt>
                <c:pt idx="33">
                  <c:v>Pulteney Ward</c:v>
                </c:pt>
                <c:pt idx="34">
                  <c:v>Cheselden Ward</c:v>
                </c:pt>
                <c:pt idx="35">
                  <c:v>Waterhouse Ward</c:v>
                </c:pt>
                <c:pt idx="36">
                  <c:v>PAW Recovery (Theatres)</c:v>
                </c:pt>
                <c:pt idx="37">
                  <c:v>Trowbridge Birthing Unit </c:v>
                </c:pt>
                <c:pt idx="38">
                  <c:v>Ambulatory care</c:v>
                </c:pt>
                <c:pt idx="39">
                  <c:v>MAU</c:v>
                </c:pt>
                <c:pt idx="40">
                  <c:v>Theatres Recovery</c:v>
                </c:pt>
                <c:pt idx="41">
                  <c:v>NICU</c:v>
                </c:pt>
                <c:pt idx="42">
                  <c:v>Philip Yeoman Ortho Recovery</c:v>
                </c:pt>
                <c:pt idx="43">
                  <c:v>Philip Yeoman</c:v>
                </c:pt>
                <c:pt idx="44">
                  <c:v>Medical short stay Ward</c:v>
                </c:pt>
                <c:pt idx="45">
                  <c:v>A &amp; E ketone</c:v>
                </c:pt>
                <c:pt idx="46">
                  <c:v>BBC</c:v>
                </c:pt>
                <c:pt idx="47">
                  <c:v>SSSU ( day surgery recovery)</c:v>
                </c:pt>
                <c:pt idx="48">
                  <c:v>Mary Ward </c:v>
                </c:pt>
                <c:pt idx="49">
                  <c:v>A&amp;E</c:v>
                </c:pt>
                <c:pt idx="50">
                  <c:v>Childrens Ward </c:v>
                </c:pt>
                <c:pt idx="51">
                  <c:v>Cardiac Cath Lab</c:v>
                </c:pt>
                <c:pt idx="52">
                  <c:v>Pre assessment</c:v>
                </c:pt>
                <c:pt idx="53">
                  <c:v>Will Budd Day Case &amp; ONC OPD</c:v>
                </c:pt>
                <c:pt idx="54">
                  <c:v>Diabetes link nurse</c:v>
                </c:pt>
                <c:pt idx="55">
                  <c:v>ANC OPD</c:v>
                </c:pt>
                <c:pt idx="56">
                  <c:v>Violet Prince</c:v>
                </c:pt>
                <c:pt idx="57">
                  <c:v>Diabetes Centre Sally Wylie</c:v>
                </c:pt>
                <c:pt idx="58">
                  <c:v>Childrens OPD </c:v>
                </c:pt>
                <c:pt idx="59">
                  <c:v>Dermatology</c:v>
                </c:pt>
                <c:pt idx="60">
                  <c:v>Nuclear Medicine</c:v>
                </c:pt>
                <c:pt idx="61">
                  <c:v>Vascular Studies</c:v>
                </c:pt>
                <c:pt idx="62">
                  <c:v>Wolfson Centre</c:v>
                </c:pt>
                <c:pt idx="63">
                  <c:v>Pain clinic</c:v>
                </c:pt>
                <c:pt idx="64">
                  <c:v>Pierce ward</c:v>
                </c:pt>
              </c:strCache>
            </c:strRef>
          </c:cat>
          <c:val>
            <c:numRef>
              <c:f>'February '!$D$2:$D$66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B-45DF-A715-6A12A034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617088"/>
        <c:axId val="128618880"/>
      </c:barChart>
      <c:catAx>
        <c:axId val="128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18880"/>
        <c:crosses val="autoZero"/>
        <c:auto val="1"/>
        <c:lblAlgn val="ctr"/>
        <c:lblOffset val="100"/>
        <c:noMultiLvlLbl val="0"/>
      </c:catAx>
      <c:valAx>
        <c:axId val="1286188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26369794568384E-2"/>
          <c:y val="4.8540923090607868E-2"/>
          <c:w val="0.95001276083512065"/>
          <c:h val="0.669935447869063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March!$A$2:$A$66</c:f>
              <c:strCache>
                <c:ptCount val="65"/>
                <c:pt idx="0">
                  <c:v>Diabetes link nurse</c:v>
                </c:pt>
                <c:pt idx="1">
                  <c:v>Diabetes Centre</c:v>
                </c:pt>
                <c:pt idx="2">
                  <c:v>Paulton Birthing Unit </c:v>
                </c:pt>
                <c:pt idx="3">
                  <c:v>Shepton Mallet Unit </c:v>
                </c:pt>
                <c:pt idx="4">
                  <c:v>PAW Recovery (Theatres)</c:v>
                </c:pt>
                <c:pt idx="5">
                  <c:v>Eye OPD </c:v>
                </c:pt>
                <c:pt idx="6">
                  <c:v>Urology OPD</c:v>
                </c:pt>
                <c:pt idx="7">
                  <c:v>Violet Prince</c:v>
                </c:pt>
                <c:pt idx="8">
                  <c:v>PET9 CS</c:v>
                </c:pt>
                <c:pt idx="9">
                  <c:v>SSSU ( day surgery recovery)</c:v>
                </c:pt>
                <c:pt idx="10">
                  <c:v>Philip Yeoman Ortho Recovery</c:v>
                </c:pt>
                <c:pt idx="11">
                  <c:v>Admission Suite</c:v>
                </c:pt>
                <c:pt idx="12">
                  <c:v>Philip Yeoman</c:v>
                </c:pt>
                <c:pt idx="13">
                  <c:v>Midford Ward</c:v>
                </c:pt>
                <c:pt idx="14">
                  <c:v>Parry Ward</c:v>
                </c:pt>
                <c:pt idx="15">
                  <c:v>Parry ward Ketone + Glucose</c:v>
                </c:pt>
                <c:pt idx="16">
                  <c:v>Acute Stroke Unit</c:v>
                </c:pt>
                <c:pt idx="17">
                  <c:v>ACE OPU</c:v>
                </c:pt>
                <c:pt idx="18">
                  <c:v>ITU Ketone + Glucose</c:v>
                </c:pt>
                <c:pt idx="19">
                  <c:v>Forrester Brown</c:v>
                </c:pt>
                <c:pt idx="20">
                  <c:v>Helena Ward</c:v>
                </c:pt>
                <c:pt idx="21">
                  <c:v>Pulteney Ward</c:v>
                </c:pt>
                <c:pt idx="22">
                  <c:v>Robin Smith Ward</c:v>
                </c:pt>
                <c:pt idx="23">
                  <c:v>Cheselden Ward</c:v>
                </c:pt>
                <c:pt idx="24">
                  <c:v>Medical Therapies Unit</c:v>
                </c:pt>
                <c:pt idx="25">
                  <c:v>Cardiac Ward</c:v>
                </c:pt>
                <c:pt idx="26">
                  <c:v>Charlotte Ward </c:v>
                </c:pt>
                <c:pt idx="27">
                  <c:v>Combe Ward</c:v>
                </c:pt>
                <c:pt idx="28">
                  <c:v>Waterhouse Ward</c:v>
                </c:pt>
                <c:pt idx="29">
                  <c:v>Day Surgery Ward</c:v>
                </c:pt>
                <c:pt idx="30">
                  <c:v>Gastro Unit</c:v>
                </c:pt>
                <c:pt idx="31">
                  <c:v>CCU</c:v>
                </c:pt>
                <c:pt idx="32">
                  <c:v>William Budd Ward</c:v>
                </c:pt>
                <c:pt idx="33">
                  <c:v>Haygarth</c:v>
                </c:pt>
                <c:pt idx="34">
                  <c:v>Theatres Recovery</c:v>
                </c:pt>
                <c:pt idx="35">
                  <c:v>Eye Ward</c:v>
                </c:pt>
                <c:pt idx="36">
                  <c:v>Respiratory Ward</c:v>
                </c:pt>
                <c:pt idx="37">
                  <c:v>SAU</c:v>
                </c:pt>
                <c:pt idx="38">
                  <c:v>BBC</c:v>
                </c:pt>
                <c:pt idx="39">
                  <c:v>Trowbridge Birthing Unit </c:v>
                </c:pt>
                <c:pt idx="40">
                  <c:v>MAU</c:v>
                </c:pt>
                <c:pt idx="41">
                  <c:v>Frome Birthing Unit </c:v>
                </c:pt>
                <c:pt idx="42">
                  <c:v>Cardiac Cath Lab</c:v>
                </c:pt>
                <c:pt idx="43">
                  <c:v>NICU</c:v>
                </c:pt>
                <c:pt idx="44">
                  <c:v>Ambulatory care</c:v>
                </c:pt>
                <c:pt idx="45">
                  <c:v>MAU Ketone Only</c:v>
                </c:pt>
                <c:pt idx="46">
                  <c:v>Medical short stay Ward</c:v>
                </c:pt>
                <c:pt idx="47">
                  <c:v>Chippenham Birthing Unit </c:v>
                </c:pt>
                <c:pt idx="48">
                  <c:v>A&amp;E</c:v>
                </c:pt>
                <c:pt idx="49">
                  <c:v>Childrens Ward </c:v>
                </c:pt>
                <c:pt idx="50">
                  <c:v>Mary Ward </c:v>
                </c:pt>
                <c:pt idx="51">
                  <c:v>Pre assessment</c:v>
                </c:pt>
                <c:pt idx="52">
                  <c:v>ANC OPD</c:v>
                </c:pt>
                <c:pt idx="53">
                  <c:v>A &amp; E ketone</c:v>
                </c:pt>
                <c:pt idx="54">
                  <c:v>Will Budd Day Case &amp; ONC OPD</c:v>
                </c:pt>
                <c:pt idx="55">
                  <c:v>X-Ray</c:v>
                </c:pt>
                <c:pt idx="56">
                  <c:v>Childrens OPD </c:v>
                </c:pt>
                <c:pt idx="57">
                  <c:v>Diabetes Centre Sally Wylie</c:v>
                </c:pt>
                <c:pt idx="58">
                  <c:v>UTC</c:v>
                </c:pt>
                <c:pt idx="59">
                  <c:v>Dermatology</c:v>
                </c:pt>
                <c:pt idx="60">
                  <c:v>Nuclear Medicine</c:v>
                </c:pt>
                <c:pt idx="61">
                  <c:v>Vascular Studies</c:v>
                </c:pt>
                <c:pt idx="62">
                  <c:v>Wolfson Centre</c:v>
                </c:pt>
                <c:pt idx="63">
                  <c:v>Pain clinic</c:v>
                </c:pt>
                <c:pt idx="64">
                  <c:v>Pierce ward</c:v>
                </c:pt>
              </c:strCache>
            </c:strRef>
          </c:cat>
          <c:val>
            <c:numRef>
              <c:f>March!$D$2:$D$66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A-41EC-8889-4D2375478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060096"/>
        <c:axId val="133061632"/>
      </c:barChart>
      <c:catAx>
        <c:axId val="13306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61632"/>
        <c:crosses val="autoZero"/>
        <c:auto val="1"/>
        <c:lblAlgn val="ctr"/>
        <c:lblOffset val="100"/>
        <c:noMultiLvlLbl val="0"/>
      </c:catAx>
      <c:valAx>
        <c:axId val="1330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Emergency</a:t>
            </a:r>
            <a:r>
              <a:rPr lang="en-GB" baseline="0"/>
              <a:t> Numbers Used per Ward for April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887685914260719E-2"/>
          <c:y val="0.14602338977636933"/>
          <c:w val="0.93240944881889765"/>
          <c:h val="0.586887720118662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April!$A$2:$A$66</c:f>
              <c:strCache>
                <c:ptCount val="65"/>
                <c:pt idx="0">
                  <c:v>BBC</c:v>
                </c:pt>
                <c:pt idx="1">
                  <c:v>Eye Ward</c:v>
                </c:pt>
                <c:pt idx="2">
                  <c:v>Eye OPD </c:v>
                </c:pt>
                <c:pt idx="3">
                  <c:v>UTC</c:v>
                </c:pt>
                <c:pt idx="4">
                  <c:v>Dermatology</c:v>
                </c:pt>
                <c:pt idx="5">
                  <c:v>Urology OPD</c:v>
                </c:pt>
                <c:pt idx="6">
                  <c:v>PET9 CS</c:v>
                </c:pt>
                <c:pt idx="7">
                  <c:v>Forrester Brown</c:v>
                </c:pt>
                <c:pt idx="8">
                  <c:v>Nuclear Medicine</c:v>
                </c:pt>
                <c:pt idx="9">
                  <c:v>Vascular Studies</c:v>
                </c:pt>
                <c:pt idx="10">
                  <c:v>ITU Ketone + Glucose</c:v>
                </c:pt>
                <c:pt idx="11">
                  <c:v>Diabetes Centre Sally Wylie</c:v>
                </c:pt>
                <c:pt idx="12">
                  <c:v>Diabetes link nurse</c:v>
                </c:pt>
                <c:pt idx="13">
                  <c:v>Diabetes Centre</c:v>
                </c:pt>
                <c:pt idx="14">
                  <c:v>Chippenham Birthing Unit </c:v>
                </c:pt>
                <c:pt idx="15">
                  <c:v>Shepton Mallet Unit </c:v>
                </c:pt>
                <c:pt idx="16">
                  <c:v>Charlotte Ward </c:v>
                </c:pt>
                <c:pt idx="17">
                  <c:v>Childrens OPD </c:v>
                </c:pt>
                <c:pt idx="18">
                  <c:v>PAW Recovery (Theatres)</c:v>
                </c:pt>
                <c:pt idx="19">
                  <c:v>Cardiac Cath Lab</c:v>
                </c:pt>
                <c:pt idx="20">
                  <c:v>SAU</c:v>
                </c:pt>
                <c:pt idx="21">
                  <c:v>Wolfson Centre</c:v>
                </c:pt>
                <c:pt idx="22">
                  <c:v>Pain clinic</c:v>
                </c:pt>
                <c:pt idx="23">
                  <c:v>Medical Therapies Unit</c:v>
                </c:pt>
                <c:pt idx="24">
                  <c:v>Pierce ward</c:v>
                </c:pt>
                <c:pt idx="25">
                  <c:v>William Budd Ward</c:v>
                </c:pt>
                <c:pt idx="26">
                  <c:v>Philip Yeoman</c:v>
                </c:pt>
                <c:pt idx="27">
                  <c:v>Parry Ward</c:v>
                </c:pt>
                <c:pt idx="28">
                  <c:v>Robin Smith Ward</c:v>
                </c:pt>
                <c:pt idx="29">
                  <c:v>Midford Ward</c:v>
                </c:pt>
                <c:pt idx="30">
                  <c:v>Parry ward Ketone + Glucose</c:v>
                </c:pt>
                <c:pt idx="31">
                  <c:v>Combe Ward</c:v>
                </c:pt>
                <c:pt idx="32">
                  <c:v>ACE OPU</c:v>
                </c:pt>
                <c:pt idx="33">
                  <c:v>Acute Stroke Unit</c:v>
                </c:pt>
                <c:pt idx="34">
                  <c:v>Haygarth</c:v>
                </c:pt>
                <c:pt idx="35">
                  <c:v>Trowbridge Birthing Unit </c:v>
                </c:pt>
                <c:pt idx="36">
                  <c:v>Day Surgery Ward</c:v>
                </c:pt>
                <c:pt idx="37">
                  <c:v>Will Budd Day Case &amp; ONC OPD</c:v>
                </c:pt>
                <c:pt idx="38">
                  <c:v>Cheselden Ward</c:v>
                </c:pt>
                <c:pt idx="39">
                  <c:v>CCU</c:v>
                </c:pt>
                <c:pt idx="40">
                  <c:v>Paulton Birthing Unit </c:v>
                </c:pt>
                <c:pt idx="41">
                  <c:v>Medical short stay Ward</c:v>
                </c:pt>
                <c:pt idx="42">
                  <c:v>Waterhouse Ward</c:v>
                </c:pt>
                <c:pt idx="43">
                  <c:v>Respiratory Ward</c:v>
                </c:pt>
                <c:pt idx="44">
                  <c:v>Theatres Recovery</c:v>
                </c:pt>
                <c:pt idx="45">
                  <c:v>Admission Suite</c:v>
                </c:pt>
                <c:pt idx="46">
                  <c:v>Cardiac Ward</c:v>
                </c:pt>
                <c:pt idx="47">
                  <c:v>Helena Ward</c:v>
                </c:pt>
                <c:pt idx="48">
                  <c:v>MAU Ketone Only</c:v>
                </c:pt>
                <c:pt idx="49">
                  <c:v>MAU</c:v>
                </c:pt>
                <c:pt idx="50">
                  <c:v>Pulteney Ward</c:v>
                </c:pt>
                <c:pt idx="51">
                  <c:v>Philip Yeoman Ortho Recovery</c:v>
                </c:pt>
                <c:pt idx="52">
                  <c:v>Ambulatory care</c:v>
                </c:pt>
                <c:pt idx="53">
                  <c:v>Pre assessment</c:v>
                </c:pt>
                <c:pt idx="54">
                  <c:v>SSSU ( day surgery recovery)</c:v>
                </c:pt>
                <c:pt idx="55">
                  <c:v>NICU</c:v>
                </c:pt>
                <c:pt idx="56">
                  <c:v>Frome Birthing Unit </c:v>
                </c:pt>
                <c:pt idx="57">
                  <c:v>Mary Ward </c:v>
                </c:pt>
                <c:pt idx="58">
                  <c:v>A &amp; E ketone</c:v>
                </c:pt>
                <c:pt idx="59">
                  <c:v>Gastro Unit</c:v>
                </c:pt>
                <c:pt idx="60">
                  <c:v>ANC OPD</c:v>
                </c:pt>
                <c:pt idx="61">
                  <c:v>A&amp;E</c:v>
                </c:pt>
                <c:pt idx="62">
                  <c:v>X-Ray</c:v>
                </c:pt>
                <c:pt idx="63">
                  <c:v>Childrens Ward </c:v>
                </c:pt>
                <c:pt idx="64">
                  <c:v>Violet Prince</c:v>
                </c:pt>
              </c:strCache>
            </c:strRef>
          </c:cat>
          <c:val>
            <c:numRef>
              <c:f>April!$D$2:$D$66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D-4597-ABE4-9E20DC1B6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704128"/>
        <c:axId val="132705664"/>
      </c:barChart>
      <c:catAx>
        <c:axId val="1327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05664"/>
        <c:crosses val="autoZero"/>
        <c:auto val="1"/>
        <c:lblAlgn val="ctr"/>
        <c:lblOffset val="100"/>
        <c:noMultiLvlLbl val="0"/>
      </c:catAx>
      <c:valAx>
        <c:axId val="132705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0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Percentage of Emergency Numbers Used per Ward for June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May!$A$2:$A$66</c:f>
              <c:strCache>
                <c:ptCount val="65"/>
                <c:pt idx="0">
                  <c:v>Diabetes Centre Sally Wylie</c:v>
                </c:pt>
                <c:pt idx="1">
                  <c:v>Diabetes link nurse</c:v>
                </c:pt>
                <c:pt idx="2">
                  <c:v>Diabetes Centre</c:v>
                </c:pt>
                <c:pt idx="3">
                  <c:v>Chippenham Birthing Unit </c:v>
                </c:pt>
                <c:pt idx="4">
                  <c:v>Shepton Mallet Unit </c:v>
                </c:pt>
                <c:pt idx="5">
                  <c:v>BBC</c:v>
                </c:pt>
                <c:pt idx="6">
                  <c:v>Childrens OPD </c:v>
                </c:pt>
                <c:pt idx="7">
                  <c:v>Eye Ward</c:v>
                </c:pt>
                <c:pt idx="8">
                  <c:v>UTC</c:v>
                </c:pt>
                <c:pt idx="9">
                  <c:v>Dermatology</c:v>
                </c:pt>
                <c:pt idx="10">
                  <c:v>X-Ray</c:v>
                </c:pt>
                <c:pt idx="11">
                  <c:v>Urology OPD</c:v>
                </c:pt>
                <c:pt idx="12">
                  <c:v>Violet Prince</c:v>
                </c:pt>
                <c:pt idx="13">
                  <c:v>PET9 CS</c:v>
                </c:pt>
                <c:pt idx="14">
                  <c:v>Pre assessment</c:v>
                </c:pt>
                <c:pt idx="15">
                  <c:v>SSSU ( day surgery recovery)</c:v>
                </c:pt>
                <c:pt idx="16">
                  <c:v>CCU</c:v>
                </c:pt>
                <c:pt idx="17">
                  <c:v>SAU</c:v>
                </c:pt>
                <c:pt idx="18">
                  <c:v>Gastro Unit</c:v>
                </c:pt>
                <c:pt idx="19">
                  <c:v>Haygarth</c:v>
                </c:pt>
                <c:pt idx="20">
                  <c:v>Nuclear Medicine</c:v>
                </c:pt>
                <c:pt idx="21">
                  <c:v>Vascular Studies</c:v>
                </c:pt>
                <c:pt idx="22">
                  <c:v>Wolfson Centre</c:v>
                </c:pt>
                <c:pt idx="23">
                  <c:v>Pain clinic</c:v>
                </c:pt>
                <c:pt idx="24">
                  <c:v>Admission Suite</c:v>
                </c:pt>
                <c:pt idx="25">
                  <c:v>Medical Therapies Unit</c:v>
                </c:pt>
                <c:pt idx="26">
                  <c:v>Pierce ward</c:v>
                </c:pt>
                <c:pt idx="27">
                  <c:v>ITU Ketone + Glucose</c:v>
                </c:pt>
                <c:pt idx="28">
                  <c:v>Charlotte Ward </c:v>
                </c:pt>
                <c:pt idx="29">
                  <c:v>Robin Smith Ward</c:v>
                </c:pt>
                <c:pt idx="30">
                  <c:v>Day Surgery Ward</c:v>
                </c:pt>
                <c:pt idx="31">
                  <c:v>ACE OPU</c:v>
                </c:pt>
                <c:pt idx="32">
                  <c:v>Acute Stroke Unit</c:v>
                </c:pt>
                <c:pt idx="33">
                  <c:v>Parry Ward</c:v>
                </c:pt>
                <c:pt idx="34">
                  <c:v>Combe Ward</c:v>
                </c:pt>
                <c:pt idx="35">
                  <c:v>Forrester Brown</c:v>
                </c:pt>
                <c:pt idx="36">
                  <c:v>Trowbridge Birthing Unit </c:v>
                </c:pt>
                <c:pt idx="37">
                  <c:v>Respiratory Ward</c:v>
                </c:pt>
                <c:pt idx="38">
                  <c:v>Parry ward Ketone + Glucose</c:v>
                </c:pt>
                <c:pt idx="39">
                  <c:v>Midford Ward</c:v>
                </c:pt>
                <c:pt idx="40">
                  <c:v>Helena Ward</c:v>
                </c:pt>
                <c:pt idx="41">
                  <c:v>William Budd Ward</c:v>
                </c:pt>
                <c:pt idx="42">
                  <c:v>Cardiac Ward</c:v>
                </c:pt>
                <c:pt idx="43">
                  <c:v>Theatres Recovery</c:v>
                </c:pt>
                <c:pt idx="44">
                  <c:v>Cheselden Ward</c:v>
                </c:pt>
                <c:pt idx="45">
                  <c:v>Waterhouse Ward</c:v>
                </c:pt>
                <c:pt idx="46">
                  <c:v>Philip Yeoman Ortho Recovery</c:v>
                </c:pt>
                <c:pt idx="47">
                  <c:v>MAU</c:v>
                </c:pt>
                <c:pt idx="48">
                  <c:v>Paulton Birthing Unit </c:v>
                </c:pt>
                <c:pt idx="49">
                  <c:v>MAU Ketone Only</c:v>
                </c:pt>
                <c:pt idx="50">
                  <c:v>Medical short stay Ward</c:v>
                </c:pt>
                <c:pt idx="51">
                  <c:v>A &amp; E ketone</c:v>
                </c:pt>
                <c:pt idx="52">
                  <c:v>Philip Yeoman</c:v>
                </c:pt>
                <c:pt idx="53">
                  <c:v>NICU</c:v>
                </c:pt>
                <c:pt idx="54">
                  <c:v>Ambulatory care </c:v>
                </c:pt>
                <c:pt idx="55">
                  <c:v>Will Budd Day Case &amp; ONC OPD</c:v>
                </c:pt>
                <c:pt idx="56">
                  <c:v>Frome Birthing Unit </c:v>
                </c:pt>
                <c:pt idx="57">
                  <c:v>Pulteney Ward</c:v>
                </c:pt>
                <c:pt idx="58">
                  <c:v>A&amp;E</c:v>
                </c:pt>
                <c:pt idx="59">
                  <c:v>Mary Ward </c:v>
                </c:pt>
                <c:pt idx="60">
                  <c:v>Eye OPD </c:v>
                </c:pt>
                <c:pt idx="61">
                  <c:v>Cardiac Cath Lab</c:v>
                </c:pt>
                <c:pt idx="62">
                  <c:v>Childrens Ward </c:v>
                </c:pt>
                <c:pt idx="63">
                  <c:v>PAW Recovery (Theatres)</c:v>
                </c:pt>
                <c:pt idx="64">
                  <c:v>ANC OPD</c:v>
                </c:pt>
              </c:strCache>
            </c:strRef>
          </c:cat>
          <c:val>
            <c:numRef>
              <c:f>May!$D$2:$D$66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9-4685-A2D5-9558D716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129856"/>
        <c:axId val="147131392"/>
      </c:barChart>
      <c:catAx>
        <c:axId val="1471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31392"/>
        <c:crosses val="autoZero"/>
        <c:auto val="1"/>
        <c:lblAlgn val="ctr"/>
        <c:lblOffset val="100"/>
        <c:noMultiLvlLbl val="0"/>
      </c:catAx>
      <c:valAx>
        <c:axId val="14713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2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June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June!$A$2:$A$66</c:f>
              <c:strCache>
                <c:ptCount val="65"/>
                <c:pt idx="0">
                  <c:v>Chippenham Birthing Unit </c:v>
                </c:pt>
                <c:pt idx="1">
                  <c:v>Trowbridge Birthing Unit </c:v>
                </c:pt>
                <c:pt idx="2">
                  <c:v>Paulton Birthing Unit </c:v>
                </c:pt>
                <c:pt idx="3">
                  <c:v>Shepton Mallet Unit </c:v>
                </c:pt>
                <c:pt idx="4">
                  <c:v>Eye OPD </c:v>
                </c:pt>
                <c:pt idx="5">
                  <c:v>Dermatology</c:v>
                </c:pt>
                <c:pt idx="6">
                  <c:v>PET9 CS</c:v>
                </c:pt>
                <c:pt idx="7">
                  <c:v>Gastro Unit</c:v>
                </c:pt>
                <c:pt idx="8">
                  <c:v>Admission Suite</c:v>
                </c:pt>
                <c:pt idx="9">
                  <c:v>William Budd Ward</c:v>
                </c:pt>
                <c:pt idx="10">
                  <c:v>Diabetes Centre Sally Wylie</c:v>
                </c:pt>
                <c:pt idx="11">
                  <c:v>BBC</c:v>
                </c:pt>
                <c:pt idx="12">
                  <c:v>Childrens OPD </c:v>
                </c:pt>
                <c:pt idx="13">
                  <c:v>X-Ray</c:v>
                </c:pt>
                <c:pt idx="14">
                  <c:v>Urology OPD</c:v>
                </c:pt>
                <c:pt idx="15">
                  <c:v>CCU</c:v>
                </c:pt>
                <c:pt idx="16">
                  <c:v>SAU</c:v>
                </c:pt>
                <c:pt idx="17">
                  <c:v>Nuclear Medicine</c:v>
                </c:pt>
                <c:pt idx="18">
                  <c:v>Vascular Studies</c:v>
                </c:pt>
                <c:pt idx="19">
                  <c:v>Wolfson Centre</c:v>
                </c:pt>
                <c:pt idx="20">
                  <c:v>Pain clinic</c:v>
                </c:pt>
                <c:pt idx="21">
                  <c:v>ACE OPU</c:v>
                </c:pt>
                <c:pt idx="22">
                  <c:v>Medical Therapies Unit</c:v>
                </c:pt>
                <c:pt idx="23">
                  <c:v>Pierce ward</c:v>
                </c:pt>
                <c:pt idx="24">
                  <c:v>Forrester Brown</c:v>
                </c:pt>
                <c:pt idx="25">
                  <c:v>Day Surgery Ward</c:v>
                </c:pt>
                <c:pt idx="26">
                  <c:v>Midford Ward</c:v>
                </c:pt>
                <c:pt idx="27">
                  <c:v>Parry Ward</c:v>
                </c:pt>
                <c:pt idx="28">
                  <c:v>Combe Ward</c:v>
                </c:pt>
                <c:pt idx="29">
                  <c:v>Acute Stroke Unit</c:v>
                </c:pt>
                <c:pt idx="30">
                  <c:v>Respiratory Ward</c:v>
                </c:pt>
                <c:pt idx="31">
                  <c:v>Pulteney Ward</c:v>
                </c:pt>
                <c:pt idx="32">
                  <c:v>Parry ward Ketone + Glucose</c:v>
                </c:pt>
                <c:pt idx="33">
                  <c:v>Waterhouse Ward</c:v>
                </c:pt>
                <c:pt idx="34">
                  <c:v>Theatres Recovery</c:v>
                </c:pt>
                <c:pt idx="35">
                  <c:v>Charlotte Ward </c:v>
                </c:pt>
                <c:pt idx="36">
                  <c:v>Robin Smith Ward</c:v>
                </c:pt>
                <c:pt idx="37">
                  <c:v>Haygarth</c:v>
                </c:pt>
                <c:pt idx="38">
                  <c:v>Helena Ward</c:v>
                </c:pt>
                <c:pt idx="39">
                  <c:v>MAU</c:v>
                </c:pt>
                <c:pt idx="40">
                  <c:v>Violet Prince</c:v>
                </c:pt>
                <c:pt idx="41">
                  <c:v>Cardiac Ward</c:v>
                </c:pt>
                <c:pt idx="42">
                  <c:v>SSSU ( day surgery recovery)</c:v>
                </c:pt>
                <c:pt idx="43">
                  <c:v>PAW Recovery (Theatres)</c:v>
                </c:pt>
                <c:pt idx="44">
                  <c:v>NICU</c:v>
                </c:pt>
                <c:pt idx="45">
                  <c:v>A &amp; E ketone</c:v>
                </c:pt>
                <c:pt idx="46">
                  <c:v>Diabetes link nurse</c:v>
                </c:pt>
                <c:pt idx="47">
                  <c:v>Philip Yeoman</c:v>
                </c:pt>
                <c:pt idx="48">
                  <c:v>Philip Yeoman Ortho Recovery</c:v>
                </c:pt>
                <c:pt idx="49">
                  <c:v>Cheselden Ward</c:v>
                </c:pt>
                <c:pt idx="50">
                  <c:v>ITU Ketone + Glucose</c:v>
                </c:pt>
                <c:pt idx="51">
                  <c:v>Pre assessment</c:v>
                </c:pt>
                <c:pt idx="52">
                  <c:v>Ambulatory care </c:v>
                </c:pt>
                <c:pt idx="53">
                  <c:v>Mary Ward </c:v>
                </c:pt>
                <c:pt idx="54">
                  <c:v>Eye Ward</c:v>
                </c:pt>
                <c:pt idx="55">
                  <c:v>Frome Birthing Unit </c:v>
                </c:pt>
                <c:pt idx="56">
                  <c:v>A&amp;E</c:v>
                </c:pt>
                <c:pt idx="57">
                  <c:v>MAU Ketone Only</c:v>
                </c:pt>
                <c:pt idx="58">
                  <c:v>UTC</c:v>
                </c:pt>
                <c:pt idx="59">
                  <c:v>Childrens Ward </c:v>
                </c:pt>
                <c:pt idx="60">
                  <c:v>Cardiac Cath Lab</c:v>
                </c:pt>
                <c:pt idx="61">
                  <c:v>Will Budd Day Case &amp; ONC OPD</c:v>
                </c:pt>
                <c:pt idx="62">
                  <c:v>Medical short stay Ward</c:v>
                </c:pt>
                <c:pt idx="63">
                  <c:v>ANC OPD</c:v>
                </c:pt>
                <c:pt idx="64">
                  <c:v>Diabetes Centre</c:v>
                </c:pt>
              </c:strCache>
            </c:strRef>
          </c:cat>
          <c:val>
            <c:numRef>
              <c:f>June!$D$2:$D$66</c:f>
              <c:numCache>
                <c:formatCode>0.0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0-4F9C-81C4-835CC1A9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675648"/>
        <c:axId val="151677184"/>
      </c:barChart>
      <c:catAx>
        <c:axId val="15167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77184"/>
        <c:crosses val="autoZero"/>
        <c:auto val="1"/>
        <c:lblAlgn val="ctr"/>
        <c:lblOffset val="100"/>
        <c:noMultiLvlLbl val="0"/>
      </c:catAx>
      <c:valAx>
        <c:axId val="1516771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7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July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July!$A$2:$A$79</c:f>
              <c:strCache>
                <c:ptCount val="78"/>
                <c:pt idx="0">
                  <c:v>Biologics Day Unit F18</c:v>
                </c:pt>
                <c:pt idx="1">
                  <c:v>Biologics OP F8</c:v>
                </c:pt>
                <c:pt idx="2">
                  <c:v>Pain clinic</c:v>
                </c:pt>
                <c:pt idx="3">
                  <c:v>Trauma Assessment Unit</c:v>
                </c:pt>
                <c:pt idx="4">
                  <c:v>Wolfson Centre</c:v>
                </c:pt>
                <c:pt idx="5">
                  <c:v>Cardiac OP</c:v>
                </c:pt>
                <c:pt idx="6">
                  <c:v>Dermatology</c:v>
                </c:pt>
                <c:pt idx="7">
                  <c:v>Nuclear Medicine</c:v>
                </c:pt>
                <c:pt idx="8">
                  <c:v>Urology OPD</c:v>
                </c:pt>
                <c:pt idx="9">
                  <c:v>Vascular Studies</c:v>
                </c:pt>
                <c:pt idx="10">
                  <c:v>Diabetes Centre Sally Wylie</c:v>
                </c:pt>
                <c:pt idx="11">
                  <c:v>X-Ray</c:v>
                </c:pt>
                <c:pt idx="12">
                  <c:v>Diabetes Centre</c:v>
                </c:pt>
                <c:pt idx="13">
                  <c:v>Frailty Assessment Unit</c:v>
                </c:pt>
                <c:pt idx="14">
                  <c:v>Paulton Birthing Unit </c:v>
                </c:pt>
                <c:pt idx="15">
                  <c:v>DAU C'ham clinic</c:v>
                </c:pt>
                <c:pt idx="16">
                  <c:v>PAW Recovery (Theatres)</c:v>
                </c:pt>
                <c:pt idx="17">
                  <c:v>SSSU ( day surgery recovery)</c:v>
                </c:pt>
                <c:pt idx="18">
                  <c:v>Discharge Hub</c:v>
                </c:pt>
                <c:pt idx="19">
                  <c:v>Gastro Unit</c:v>
                </c:pt>
                <c:pt idx="20">
                  <c:v>Surgical Elective Unit</c:v>
                </c:pt>
                <c:pt idx="21">
                  <c:v>Chippenham Birthing Unit </c:v>
                </c:pt>
                <c:pt idx="22">
                  <c:v>PET- CT</c:v>
                </c:pt>
                <c:pt idx="23">
                  <c:v>William Budd Ward</c:v>
                </c:pt>
                <c:pt idx="24">
                  <c:v>Ket Helena</c:v>
                </c:pt>
                <c:pt idx="25">
                  <c:v>CCU</c:v>
                </c:pt>
                <c:pt idx="26">
                  <c:v>Charlotte Ward </c:v>
                </c:pt>
                <c:pt idx="27">
                  <c:v>Combe Ward</c:v>
                </c:pt>
                <c:pt idx="28">
                  <c:v>Parry ward Ketone + Glucose</c:v>
                </c:pt>
                <c:pt idx="29">
                  <c:v>Day Surgery Ward</c:v>
                </c:pt>
                <c:pt idx="30">
                  <c:v>Midford Ward</c:v>
                </c:pt>
                <c:pt idx="31">
                  <c:v>ACE OPU</c:v>
                </c:pt>
                <c:pt idx="32">
                  <c:v>Parry Ward</c:v>
                </c:pt>
                <c:pt idx="33">
                  <c:v>Ket Haygarth</c:v>
                </c:pt>
                <c:pt idx="34">
                  <c:v>Ket ACE OPU</c:v>
                </c:pt>
                <c:pt idx="35">
                  <c:v>Acute Stroke Unit</c:v>
                </c:pt>
                <c:pt idx="36">
                  <c:v>Philip Yeoman</c:v>
                </c:pt>
                <c:pt idx="37">
                  <c:v>Forrester Brown</c:v>
                </c:pt>
                <c:pt idx="38">
                  <c:v>Robin Smith Ward</c:v>
                </c:pt>
                <c:pt idx="39">
                  <c:v>Ket pulteny ward</c:v>
                </c:pt>
                <c:pt idx="40">
                  <c:v>Respiratory Ward</c:v>
                </c:pt>
                <c:pt idx="41">
                  <c:v>Ket Medical short stay</c:v>
                </c:pt>
                <c:pt idx="42">
                  <c:v>Cardiac Ward</c:v>
                </c:pt>
                <c:pt idx="43">
                  <c:v>Helena Ward</c:v>
                </c:pt>
                <c:pt idx="44">
                  <c:v>Cheselden Ward</c:v>
                </c:pt>
                <c:pt idx="45">
                  <c:v>Haygarth</c:v>
                </c:pt>
                <c:pt idx="46">
                  <c:v>Frome Birthing Unit </c:v>
                </c:pt>
                <c:pt idx="47">
                  <c:v>Theatres Recovery</c:v>
                </c:pt>
                <c:pt idx="48">
                  <c:v>Pulteney Ward</c:v>
                </c:pt>
                <c:pt idx="49">
                  <c:v>Eye OPD </c:v>
                </c:pt>
                <c:pt idx="50">
                  <c:v>Violet Prince</c:v>
                </c:pt>
                <c:pt idx="51">
                  <c:v>Philip Yeoman Ortho Recovery</c:v>
                </c:pt>
                <c:pt idx="52">
                  <c:v>Medical short stay Ward</c:v>
                </c:pt>
                <c:pt idx="53">
                  <c:v>Waterhouse Ward</c:v>
                </c:pt>
                <c:pt idx="54">
                  <c:v>Shepton Mallet Unit </c:v>
                </c:pt>
                <c:pt idx="55">
                  <c:v>Pierce ward</c:v>
                </c:pt>
                <c:pt idx="56">
                  <c:v>Admission Suite</c:v>
                </c:pt>
                <c:pt idx="57">
                  <c:v>Trowbridge Birthing Unit </c:v>
                </c:pt>
                <c:pt idx="58">
                  <c:v>Ket RAU</c:v>
                </c:pt>
                <c:pt idx="59">
                  <c:v>Pre assessment</c:v>
                </c:pt>
                <c:pt idx="60">
                  <c:v>MAU</c:v>
                </c:pt>
                <c:pt idx="61">
                  <c:v>Will Budd Day Case &amp; ONC OPD</c:v>
                </c:pt>
                <c:pt idx="62">
                  <c:v>NICU</c:v>
                </c:pt>
                <c:pt idx="63">
                  <c:v>MAU Ketone Only</c:v>
                </c:pt>
                <c:pt idx="64">
                  <c:v>Ambulatory care </c:v>
                </c:pt>
                <c:pt idx="65">
                  <c:v>Diabetes link nurse</c:v>
                </c:pt>
                <c:pt idx="66">
                  <c:v>SAU (RAU)</c:v>
                </c:pt>
                <c:pt idx="67">
                  <c:v>ITU Ketone + Glucose</c:v>
                </c:pt>
                <c:pt idx="68">
                  <c:v>Eye Ward</c:v>
                </c:pt>
                <c:pt idx="69">
                  <c:v>UTC</c:v>
                </c:pt>
                <c:pt idx="70">
                  <c:v>A &amp; E ketone</c:v>
                </c:pt>
                <c:pt idx="71">
                  <c:v>BBC</c:v>
                </c:pt>
                <c:pt idx="72">
                  <c:v>Childrens Ward </c:v>
                </c:pt>
                <c:pt idx="73">
                  <c:v>Childrens OPD </c:v>
                </c:pt>
                <c:pt idx="74">
                  <c:v>ANC OPD</c:v>
                </c:pt>
                <c:pt idx="75">
                  <c:v>Mary Ward </c:v>
                </c:pt>
                <c:pt idx="76">
                  <c:v>A&amp;E</c:v>
                </c:pt>
                <c:pt idx="77">
                  <c:v>Cardiac Cath Lab</c:v>
                </c:pt>
              </c:strCache>
            </c:strRef>
          </c:cat>
          <c:val>
            <c:numRef>
              <c:f>July!$D$2:$D$79</c:f>
              <c:numCache>
                <c:formatCode>0.0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3-409E-87CF-8B5D41ED9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465408"/>
        <c:axId val="152466944"/>
      </c:barChart>
      <c:catAx>
        <c:axId val="152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66944"/>
        <c:crosses val="autoZero"/>
        <c:auto val="1"/>
        <c:lblAlgn val="ctr"/>
        <c:lblOffset val="100"/>
        <c:noMultiLvlLbl val="0"/>
      </c:catAx>
      <c:valAx>
        <c:axId val="1524669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August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86825861516081304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'August '!$A$2:$A$87</c:f>
              <c:strCache>
                <c:ptCount val="86"/>
                <c:pt idx="0">
                  <c:v>Admission Suite</c:v>
                </c:pt>
                <c:pt idx="1">
                  <c:v>Biologics Day Unit F18</c:v>
                </c:pt>
                <c:pt idx="2">
                  <c:v>Discharge Hub</c:v>
                </c:pt>
                <c:pt idx="3">
                  <c:v>Frome Birthing Unit </c:v>
                </c:pt>
                <c:pt idx="4">
                  <c:v>Paulton Birthing Unit </c:v>
                </c:pt>
                <c:pt idx="5">
                  <c:v>Ket Robin Smith Ward</c:v>
                </c:pt>
                <c:pt idx="6">
                  <c:v>Urology OPD</c:v>
                </c:pt>
                <c:pt idx="7">
                  <c:v>X-Ray</c:v>
                </c:pt>
                <c:pt idx="8">
                  <c:v>Ket Forrester brown</c:v>
                </c:pt>
                <c:pt idx="9">
                  <c:v>Pulteney Ward</c:v>
                </c:pt>
                <c:pt idx="10">
                  <c:v>Ket Haygarth</c:v>
                </c:pt>
                <c:pt idx="11">
                  <c:v>Ket pulteny ward</c:v>
                </c:pt>
                <c:pt idx="12">
                  <c:v>Parry Ward</c:v>
                </c:pt>
                <c:pt idx="13">
                  <c:v>Chippenham Birthing Unit </c:v>
                </c:pt>
                <c:pt idx="14">
                  <c:v>Parry ward Ketone + Glucose</c:v>
                </c:pt>
                <c:pt idx="15">
                  <c:v>Ket Combe ward</c:v>
                </c:pt>
                <c:pt idx="16">
                  <c:v>Forrester Brown</c:v>
                </c:pt>
                <c:pt idx="17">
                  <c:v>ket Charlotte Ward </c:v>
                </c:pt>
                <c:pt idx="18">
                  <c:v>Ket Respiratory Ward</c:v>
                </c:pt>
                <c:pt idx="19">
                  <c:v>Philip Yeoman Ortho Recovery</c:v>
                </c:pt>
                <c:pt idx="20">
                  <c:v>Cardiac Ward</c:v>
                </c:pt>
                <c:pt idx="21">
                  <c:v>Ket Midford ward</c:v>
                </c:pt>
                <c:pt idx="22">
                  <c:v>DAU C'ham clinic</c:v>
                </c:pt>
                <c:pt idx="23">
                  <c:v>Ket BBC</c:v>
                </c:pt>
                <c:pt idx="24">
                  <c:v>ITU Ketone + Glucose</c:v>
                </c:pt>
                <c:pt idx="25">
                  <c:v>Gastro Unit</c:v>
                </c:pt>
                <c:pt idx="26">
                  <c:v>PAW Recovery (Theatres)</c:v>
                </c:pt>
                <c:pt idx="27">
                  <c:v>Acute Stroke Unit</c:v>
                </c:pt>
                <c:pt idx="28">
                  <c:v>Ket SSSU ( day surgery recovery)</c:v>
                </c:pt>
                <c:pt idx="29">
                  <c:v>Combe Ward</c:v>
                </c:pt>
                <c:pt idx="30">
                  <c:v>Philip Yeoman</c:v>
                </c:pt>
                <c:pt idx="31">
                  <c:v>Midford Ward</c:v>
                </c:pt>
                <c:pt idx="32">
                  <c:v>Trowbridge Birthing Unit </c:v>
                </c:pt>
                <c:pt idx="33">
                  <c:v>Ket Medical short stay</c:v>
                </c:pt>
                <c:pt idx="34">
                  <c:v>Eye Ward</c:v>
                </c:pt>
                <c:pt idx="35">
                  <c:v>SAU (RAU)</c:v>
                </c:pt>
                <c:pt idx="36">
                  <c:v>NICU</c:v>
                </c:pt>
                <c:pt idx="37">
                  <c:v>Ket OPAU (was ACE)</c:v>
                </c:pt>
                <c:pt idx="38">
                  <c:v>KET CCU</c:v>
                </c:pt>
                <c:pt idx="39">
                  <c:v>Ket Helena</c:v>
                </c:pt>
                <c:pt idx="40">
                  <c:v>William Budd Ward</c:v>
                </c:pt>
                <c:pt idx="41">
                  <c:v>Eye OPD </c:v>
                </c:pt>
                <c:pt idx="42">
                  <c:v>ITU (Pierce ward)</c:v>
                </c:pt>
                <c:pt idx="43">
                  <c:v>Theatres Recovery</c:v>
                </c:pt>
                <c:pt idx="44">
                  <c:v>MAU</c:v>
                </c:pt>
                <c:pt idx="45">
                  <c:v>Cardiac day case</c:v>
                </c:pt>
                <c:pt idx="46">
                  <c:v>Robin Smith Ward</c:v>
                </c:pt>
                <c:pt idx="47">
                  <c:v>OPAU (was ACE)</c:v>
                </c:pt>
                <c:pt idx="48">
                  <c:v>Helena Ward</c:v>
                </c:pt>
                <c:pt idx="49">
                  <c:v>Mary Ward </c:v>
                </c:pt>
                <c:pt idx="50">
                  <c:v>MAU Ketone Only</c:v>
                </c:pt>
                <c:pt idx="51">
                  <c:v>Ambulatory care </c:v>
                </c:pt>
                <c:pt idx="52">
                  <c:v>ANC OPD</c:v>
                </c:pt>
                <c:pt idx="53">
                  <c:v>Ket Pierce</c:v>
                </c:pt>
                <c:pt idx="54">
                  <c:v>A &amp; E ketone</c:v>
                </c:pt>
                <c:pt idx="55">
                  <c:v>Waterhouse Ward</c:v>
                </c:pt>
                <c:pt idx="56">
                  <c:v>Ket SAU</c:v>
                </c:pt>
                <c:pt idx="57">
                  <c:v>Pre assessment</c:v>
                </c:pt>
                <c:pt idx="58">
                  <c:v>Cardiac Cath Lab</c:v>
                </c:pt>
                <c:pt idx="59">
                  <c:v>Pain clinic</c:v>
                </c:pt>
                <c:pt idx="60">
                  <c:v>Ket Waterhouse ward</c:v>
                </c:pt>
                <c:pt idx="61">
                  <c:v>Childrens Ward </c:v>
                </c:pt>
                <c:pt idx="62">
                  <c:v>A&amp;E</c:v>
                </c:pt>
                <c:pt idx="63">
                  <c:v>Will Budd Day Case &amp; ONC OPD</c:v>
                </c:pt>
                <c:pt idx="64">
                  <c:v>PET- CT</c:v>
                </c:pt>
                <c:pt idx="65">
                  <c:v>Dermatology</c:v>
                </c:pt>
                <c:pt idx="66">
                  <c:v>Trauma Assessment Unit</c:v>
                </c:pt>
                <c:pt idx="67">
                  <c:v>Rheumatology OP (was Biologics OP) F8</c:v>
                </c:pt>
                <c:pt idx="68">
                  <c:v>Cardiac OP</c:v>
                </c:pt>
                <c:pt idx="69">
                  <c:v>Diabetes Centre</c:v>
                </c:pt>
                <c:pt idx="70">
                  <c:v>Nuclear Medicine</c:v>
                </c:pt>
                <c:pt idx="71">
                  <c:v>Cheselden Ward</c:v>
                </c:pt>
                <c:pt idx="72">
                  <c:v>Childrens OPD </c:v>
                </c:pt>
                <c:pt idx="73">
                  <c:v>Day Surgery Ward</c:v>
                </c:pt>
                <c:pt idx="74">
                  <c:v>Diabetes Centre Sally Wylie</c:v>
                </c:pt>
                <c:pt idx="75">
                  <c:v>Diabetes link nurse</c:v>
                </c:pt>
                <c:pt idx="76">
                  <c:v>Frailty Assessment Unit</c:v>
                </c:pt>
                <c:pt idx="77">
                  <c:v>Haygarth</c:v>
                </c:pt>
                <c:pt idx="78">
                  <c:v>Ket RAU</c:v>
                </c:pt>
                <c:pt idx="79">
                  <c:v>Medical short stay Ward</c:v>
                </c:pt>
                <c:pt idx="80">
                  <c:v>Shepton Mallet Unit </c:v>
                </c:pt>
                <c:pt idx="81">
                  <c:v>Surgical Elective Unit</c:v>
                </c:pt>
                <c:pt idx="82">
                  <c:v>UTC</c:v>
                </c:pt>
                <c:pt idx="83">
                  <c:v>Vascular Studies</c:v>
                </c:pt>
                <c:pt idx="84">
                  <c:v>Violet Prince</c:v>
                </c:pt>
                <c:pt idx="85">
                  <c:v>Wolfson Centre</c:v>
                </c:pt>
              </c:strCache>
            </c:strRef>
          </c:cat>
          <c:val>
            <c:numRef>
              <c:f>'August '!$D$2:$D$87</c:f>
              <c:numCache>
                <c:formatCode>0.00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1.1406844106463878</c:v>
                </c:pt>
                <c:pt idx="9">
                  <c:v>1.1695906432748537</c:v>
                </c:pt>
                <c:pt idx="10">
                  <c:v>1.2252591894439209</c:v>
                </c:pt>
                <c:pt idx="11">
                  <c:v>1.3435700575815739</c:v>
                </c:pt>
                <c:pt idx="12">
                  <c:v>1.7241379310344829</c:v>
                </c:pt>
                <c:pt idx="13">
                  <c:v>2.0833333333333335</c:v>
                </c:pt>
                <c:pt idx="14">
                  <c:v>2.3041474654377883</c:v>
                </c:pt>
                <c:pt idx="15">
                  <c:v>2.3529411764705883</c:v>
                </c:pt>
                <c:pt idx="16">
                  <c:v>2.4630541871921183</c:v>
                </c:pt>
                <c:pt idx="17">
                  <c:v>2.6022304832713754</c:v>
                </c:pt>
                <c:pt idx="18">
                  <c:v>2.6078234704112337</c:v>
                </c:pt>
                <c:pt idx="19">
                  <c:v>3.3333333333333335</c:v>
                </c:pt>
                <c:pt idx="20">
                  <c:v>3.3684210526315788</c:v>
                </c:pt>
                <c:pt idx="21">
                  <c:v>3.5616438356164384</c:v>
                </c:pt>
                <c:pt idx="22">
                  <c:v>3.5714285714285716</c:v>
                </c:pt>
                <c:pt idx="23">
                  <c:v>4.0650406504065035</c:v>
                </c:pt>
                <c:pt idx="24">
                  <c:v>4.2553191489361701</c:v>
                </c:pt>
                <c:pt idx="25">
                  <c:v>4.3478260869565215</c:v>
                </c:pt>
                <c:pt idx="26">
                  <c:v>4.7619047619047619</c:v>
                </c:pt>
                <c:pt idx="27">
                  <c:v>5.2511415525114149</c:v>
                </c:pt>
                <c:pt idx="28">
                  <c:v>5.5091819699499167</c:v>
                </c:pt>
                <c:pt idx="29">
                  <c:v>5.836575875486381</c:v>
                </c:pt>
                <c:pt idx="30">
                  <c:v>5.8823529411764701</c:v>
                </c:pt>
                <c:pt idx="31">
                  <c:v>6.0975609756097562</c:v>
                </c:pt>
                <c:pt idx="32">
                  <c:v>6.25</c:v>
                </c:pt>
                <c:pt idx="33">
                  <c:v>6.3926940639269407</c:v>
                </c:pt>
                <c:pt idx="34">
                  <c:v>6.4102564102564106</c:v>
                </c:pt>
                <c:pt idx="35">
                  <c:v>6.572769953051643</c:v>
                </c:pt>
                <c:pt idx="36">
                  <c:v>6.7484662576687118</c:v>
                </c:pt>
                <c:pt idx="37">
                  <c:v>7.3015873015873014</c:v>
                </c:pt>
                <c:pt idx="38">
                  <c:v>7.4534161490683228</c:v>
                </c:pt>
                <c:pt idx="39">
                  <c:v>7.8651685393258433</c:v>
                </c:pt>
                <c:pt idx="40">
                  <c:v>8.4427767354596615</c:v>
                </c:pt>
                <c:pt idx="41">
                  <c:v>8.695652173913043</c:v>
                </c:pt>
                <c:pt idx="42">
                  <c:v>8.695652173913043</c:v>
                </c:pt>
                <c:pt idx="43">
                  <c:v>9.0225563909774422</c:v>
                </c:pt>
                <c:pt idx="44">
                  <c:v>9.1954022988505741</c:v>
                </c:pt>
                <c:pt idx="45">
                  <c:v>10</c:v>
                </c:pt>
                <c:pt idx="46">
                  <c:v>10</c:v>
                </c:pt>
                <c:pt idx="47">
                  <c:v>10.294117647058824</c:v>
                </c:pt>
                <c:pt idx="48">
                  <c:v>10.38961038961039</c:v>
                </c:pt>
                <c:pt idx="49">
                  <c:v>10.441767068273093</c:v>
                </c:pt>
                <c:pt idx="50">
                  <c:v>10.734463276836159</c:v>
                </c:pt>
                <c:pt idx="51">
                  <c:v>11.09</c:v>
                </c:pt>
                <c:pt idx="52">
                  <c:v>11.111111111111111</c:v>
                </c:pt>
                <c:pt idx="53">
                  <c:v>11.94225721784777</c:v>
                </c:pt>
                <c:pt idx="54">
                  <c:v>14.285714285714285</c:v>
                </c:pt>
                <c:pt idx="55">
                  <c:v>18.553888130968623</c:v>
                </c:pt>
                <c:pt idx="56">
                  <c:v>22.72727272727273</c:v>
                </c:pt>
                <c:pt idx="57">
                  <c:v>25</c:v>
                </c:pt>
                <c:pt idx="58">
                  <c:v>33.333333333333336</c:v>
                </c:pt>
                <c:pt idx="59">
                  <c:v>33.333333333333336</c:v>
                </c:pt>
                <c:pt idx="60">
                  <c:v>33.333333333333336</c:v>
                </c:pt>
                <c:pt idx="61">
                  <c:v>37.398373983739837</c:v>
                </c:pt>
                <c:pt idx="62">
                  <c:v>39.543726235741445</c:v>
                </c:pt>
                <c:pt idx="63">
                  <c:v>40</c:v>
                </c:pt>
                <c:pt idx="64">
                  <c:v>67.889908256880744</c:v>
                </c:pt>
                <c:pt idx="65">
                  <c:v>71.428571428571431</c:v>
                </c:pt>
                <c:pt idx="66">
                  <c:v>75</c:v>
                </c:pt>
                <c:pt idx="67">
                  <c:v>93.75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95-4593-A4F7-5ADAADB7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2880"/>
        <c:axId val="153092864"/>
      </c:barChart>
      <c:catAx>
        <c:axId val="15308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92864"/>
        <c:crosses val="autoZero"/>
        <c:auto val="1"/>
        <c:lblAlgn val="ctr"/>
        <c:lblOffset val="100"/>
        <c:noMultiLvlLbl val="0"/>
      </c:catAx>
      <c:valAx>
        <c:axId val="1530928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Percentage of Emergency Numbers Used per Ward for September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561376256539359E-2"/>
          <c:y val="0.12704813381378174"/>
          <c:w val="0.93496696841466242"/>
          <c:h val="0.5209920370123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September!$A$2:$A$79</c:f>
              <c:strCache>
                <c:ptCount val="78"/>
                <c:pt idx="0">
                  <c:v>Childrens OPD </c:v>
                </c:pt>
                <c:pt idx="1">
                  <c:v>DAU C'ham clinic</c:v>
                </c:pt>
                <c:pt idx="2">
                  <c:v>Discharge Hub</c:v>
                </c:pt>
                <c:pt idx="3">
                  <c:v>Frailty Assessment Unit</c:v>
                </c:pt>
                <c:pt idx="4">
                  <c:v>Frome Birthing Unit </c:v>
                </c:pt>
                <c:pt idx="5">
                  <c:v>Gastro Unit</c:v>
                </c:pt>
                <c:pt idx="6">
                  <c:v>ITU Ketone + Glucose</c:v>
                </c:pt>
                <c:pt idx="7">
                  <c:v>Ket RAU</c:v>
                </c:pt>
                <c:pt idx="8">
                  <c:v>Nuclear Medicine</c:v>
                </c:pt>
                <c:pt idx="9">
                  <c:v>Pain clinic</c:v>
                </c:pt>
                <c:pt idx="10">
                  <c:v>Paulton Birthing Unit </c:v>
                </c:pt>
                <c:pt idx="11">
                  <c:v>Pre assessment</c:v>
                </c:pt>
                <c:pt idx="12">
                  <c:v>Robin Smith Ward</c:v>
                </c:pt>
                <c:pt idx="13">
                  <c:v>Shepton Mallet Unit </c:v>
                </c:pt>
                <c:pt idx="14">
                  <c:v>SSSU ( day surgery recovery)</c:v>
                </c:pt>
                <c:pt idx="15">
                  <c:v>Surgical Elective Unit</c:v>
                </c:pt>
                <c:pt idx="16">
                  <c:v>Trowbridge Birthing Unit </c:v>
                </c:pt>
                <c:pt idx="17">
                  <c:v>Vascular Studies</c:v>
                </c:pt>
                <c:pt idx="18">
                  <c:v>Wolfson Centre</c:v>
                </c:pt>
                <c:pt idx="19">
                  <c:v>Urology OPD</c:v>
                </c:pt>
                <c:pt idx="20">
                  <c:v>Violet Prince</c:v>
                </c:pt>
                <c:pt idx="21">
                  <c:v>Midford Ward</c:v>
                </c:pt>
                <c:pt idx="22">
                  <c:v>Ket Medical short stay</c:v>
                </c:pt>
                <c:pt idx="23">
                  <c:v>Ket ACE OPU</c:v>
                </c:pt>
                <c:pt idx="24">
                  <c:v>Ket pulteny ward</c:v>
                </c:pt>
                <c:pt idx="25">
                  <c:v>Admission Suite</c:v>
                </c:pt>
                <c:pt idx="26">
                  <c:v>Day Surgery Ward</c:v>
                </c:pt>
                <c:pt idx="27">
                  <c:v>Pulteney Ward</c:v>
                </c:pt>
                <c:pt idx="28">
                  <c:v>Parry Ward</c:v>
                </c:pt>
                <c:pt idx="29">
                  <c:v>Respiratory Ward</c:v>
                </c:pt>
                <c:pt idx="30">
                  <c:v>Combe Ward</c:v>
                </c:pt>
                <c:pt idx="31">
                  <c:v>Cardiac Ward</c:v>
                </c:pt>
                <c:pt idx="32">
                  <c:v>Parry ward Ketone + Glucose</c:v>
                </c:pt>
                <c:pt idx="33">
                  <c:v>Acute Stroke Unit</c:v>
                </c:pt>
                <c:pt idx="34">
                  <c:v>CCU</c:v>
                </c:pt>
                <c:pt idx="35">
                  <c:v>Theatres Recovery</c:v>
                </c:pt>
                <c:pt idx="36">
                  <c:v>Forrester Brown</c:v>
                </c:pt>
                <c:pt idx="37">
                  <c:v>William Budd Ward</c:v>
                </c:pt>
                <c:pt idx="38">
                  <c:v>PAW Recovery (Theatres)</c:v>
                </c:pt>
                <c:pt idx="39">
                  <c:v>Waterhouse Ward</c:v>
                </c:pt>
                <c:pt idx="40">
                  <c:v>Helena Ward</c:v>
                </c:pt>
                <c:pt idx="41">
                  <c:v>Cheselden Ward</c:v>
                </c:pt>
                <c:pt idx="42">
                  <c:v>Ket Haygarth</c:v>
                </c:pt>
                <c:pt idx="43">
                  <c:v>Philip Yeoman Ortho Recovery</c:v>
                </c:pt>
                <c:pt idx="44">
                  <c:v>Pierce ward</c:v>
                </c:pt>
                <c:pt idx="45">
                  <c:v>Charlotte Ward </c:v>
                </c:pt>
                <c:pt idx="46">
                  <c:v>Ket Helena</c:v>
                </c:pt>
                <c:pt idx="47">
                  <c:v>Medical short stay Ward</c:v>
                </c:pt>
                <c:pt idx="48">
                  <c:v>Haygarth</c:v>
                </c:pt>
                <c:pt idx="49">
                  <c:v>Philip Yeoman</c:v>
                </c:pt>
                <c:pt idx="50">
                  <c:v>Mary Ward </c:v>
                </c:pt>
                <c:pt idx="51">
                  <c:v>Ambulatory care </c:v>
                </c:pt>
                <c:pt idx="52">
                  <c:v>NICU</c:v>
                </c:pt>
                <c:pt idx="53">
                  <c:v>Eye Ward</c:v>
                </c:pt>
                <c:pt idx="54">
                  <c:v>SAU (RAU)</c:v>
                </c:pt>
                <c:pt idx="55">
                  <c:v>MAU</c:v>
                </c:pt>
                <c:pt idx="56">
                  <c:v>Chippenham Birthing Unit </c:v>
                </c:pt>
                <c:pt idx="57">
                  <c:v>MAU Ketone Only</c:v>
                </c:pt>
                <c:pt idx="58">
                  <c:v>A &amp; E ketone</c:v>
                </c:pt>
                <c:pt idx="59">
                  <c:v>Eye OPD </c:v>
                </c:pt>
                <c:pt idx="60">
                  <c:v>Diabetes link nurse</c:v>
                </c:pt>
                <c:pt idx="61">
                  <c:v>Biologics Day Unit F18</c:v>
                </c:pt>
                <c:pt idx="62">
                  <c:v>X-Ray</c:v>
                </c:pt>
                <c:pt idx="63">
                  <c:v>PET- CT</c:v>
                </c:pt>
                <c:pt idx="64">
                  <c:v>Diabetes Centre</c:v>
                </c:pt>
                <c:pt idx="65">
                  <c:v>A&amp;E</c:v>
                </c:pt>
                <c:pt idx="66">
                  <c:v>UTC</c:v>
                </c:pt>
                <c:pt idx="67">
                  <c:v>ANC OPD</c:v>
                </c:pt>
                <c:pt idx="68">
                  <c:v>Childrens Ward </c:v>
                </c:pt>
                <c:pt idx="69">
                  <c:v>Cardiac Cath Lab</c:v>
                </c:pt>
                <c:pt idx="70">
                  <c:v>Will Budd Day Case &amp; ONC OPD</c:v>
                </c:pt>
                <c:pt idx="71">
                  <c:v>Diabetes Centre Sally Wylie</c:v>
                </c:pt>
                <c:pt idx="72">
                  <c:v>Trauma Assessment Unit</c:v>
                </c:pt>
                <c:pt idx="73">
                  <c:v>ACE OPU</c:v>
                </c:pt>
                <c:pt idx="74">
                  <c:v>BBC</c:v>
                </c:pt>
                <c:pt idx="75">
                  <c:v>Biologics OP F8</c:v>
                </c:pt>
                <c:pt idx="76">
                  <c:v>Cardiac OP</c:v>
                </c:pt>
                <c:pt idx="77">
                  <c:v>Dermatology</c:v>
                </c:pt>
              </c:strCache>
            </c:strRef>
          </c:cat>
          <c:val>
            <c:numRef>
              <c:f>September!$D$2:$D$79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0-404E-B379-00AD5235A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244032"/>
        <c:axId val="153245568"/>
      </c:barChart>
      <c:catAx>
        <c:axId val="1532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45568"/>
        <c:crosses val="autoZero"/>
        <c:auto val="1"/>
        <c:lblAlgn val="ctr"/>
        <c:lblOffset val="100"/>
        <c:noMultiLvlLbl val="0"/>
      </c:catAx>
      <c:valAx>
        <c:axId val="153245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</a:t>
                </a:r>
              </a:p>
            </c:rich>
          </c:tx>
          <c:layout>
            <c:manualLayout>
              <c:xMode val="edge"/>
              <c:yMode val="edge"/>
              <c:x val="4.3026764511578906E-3"/>
              <c:y val="0.35484630099203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4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0</xdr:rowOff>
    </xdr:from>
    <xdr:ext cx="9525" cy="9525"/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9525" cy="9525"/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38100" cy="9525"/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8100" cy="9525"/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38100" cy="9525"/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38100" cy="9525"/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8100" cy="9525"/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8100" cy="9525"/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38100" cy="9525"/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38100" cy="9525"/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9525" cy="9525"/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38100" cy="9525"/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9525" cy="9525"/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38100" cy="9525"/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38100" cy="9525"/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38100" cy="9525"/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38100" cy="9525"/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38100" cy="9525"/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38100" cy="9525"/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8100" cy="9525"/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8100" cy="9525"/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525" cy="9525"/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38100" cy="9525"/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9525" cy="9525"/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8100" cy="9525"/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8100" cy="9525"/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9525" cy="9525"/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38100" cy="9525"/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9525" cy="9525"/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8100" cy="9525"/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8100" cy="9525"/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38100" cy="9525"/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38100" cy="9525"/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38100" cy="9525"/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8100" cy="9525"/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9525" cy="9525"/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38100" cy="9525"/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8100" cy="9525"/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38100" cy="9525"/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38100" cy="9525"/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8100" cy="9525"/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38100" cy="9525"/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9525"/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38100" cy="9525"/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9525"/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38100" cy="9525"/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8100" cy="9525"/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28575" cy="9525"/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8100" cy="9525"/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4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38100" cy="9525"/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9525" cy="9525"/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8100" cy="9525"/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8100" cy="9525"/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38100" cy="9525"/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8100" cy="9525"/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8100" cy="9525"/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8100" cy="9525"/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8100" cy="9525"/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8100" cy="9525"/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8100" cy="9525"/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8100" cy="9525"/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8100" cy="9525"/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8100" cy="9525"/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8100" cy="9525"/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38100" cy="9525"/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8100" cy="9525"/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8100" cy="9525"/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8100" cy="9525"/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8100" cy="9525"/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8100" cy="9525"/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8100" cy="9525"/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8100" cy="9525"/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8100" cy="9525"/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3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8100" cy="9525"/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8100" cy="9525"/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9525" cy="9525"/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8100" cy="9525"/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9525"/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8100" cy="9525"/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28575" cy="9525"/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8100" cy="9525"/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8100" cy="9525"/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8100" cy="9525"/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8100" cy="9525"/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9525" cy="9525"/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38100" cy="9525"/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8100" cy="9525"/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8100" cy="9525"/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8100" cy="9525"/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8100" cy="9525"/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8100" cy="9525"/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8100" cy="9525"/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38100" cy="9525"/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3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38100" cy="9525"/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3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38100" cy="9525"/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3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8100" cy="9525"/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9525" cy="9525"/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38100" cy="9525"/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8100" cy="9525"/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8100" cy="9525"/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8100" cy="9525"/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8100" cy="9525"/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8100" cy="9525"/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8100" cy="9525"/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8100" cy="9525"/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8100" cy="9525"/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38100" cy="9525"/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8100" cy="9525"/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38100" cy="9525"/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490894</xdr:colOff>
      <xdr:row>0</xdr:row>
      <xdr:rowOff>153628</xdr:rowOff>
    </xdr:from>
    <xdr:to>
      <xdr:col>20</xdr:col>
      <xdr:colOff>92177</xdr:colOff>
      <xdr:row>26</xdr:row>
      <xdr:rowOff>122903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583790</xdr:colOff>
      <xdr:row>4</xdr:row>
      <xdr:rowOff>153630</xdr:rowOff>
    </xdr:from>
    <xdr:to>
      <xdr:col>5</xdr:col>
      <xdr:colOff>464174</xdr:colOff>
      <xdr:row>14</xdr:row>
      <xdr:rowOff>144100</xdr:rowOff>
    </xdr:to>
    <xdr:sp macro="" textlink="">
      <xdr:nvSpPr>
        <xdr:cNvPr id="409" name="TextBox 1"/>
        <xdr:cNvSpPr txBox="1"/>
      </xdr:nvSpPr>
      <xdr:spPr>
        <a:xfrm>
          <a:off x="5641565" y="1277580"/>
          <a:ext cx="489984" cy="1990720"/>
        </a:xfrm>
        <a:prstGeom prst="rect">
          <a:avLst/>
        </a:prstGeom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/>
            <a:t>%</a:t>
          </a:r>
          <a:r>
            <a:rPr lang="en-GB" sz="1100" baseline="0"/>
            <a:t> </a:t>
          </a:r>
          <a:r>
            <a:rPr lang="en-GB" sz="1100"/>
            <a:t>of emergency ID</a:t>
          </a:r>
        </a:p>
      </xdr:txBody>
    </xdr:sp>
    <xdr:clientData/>
  </xdr:twoCellAnchor>
  <xdr:twoCellAnchor>
    <xdr:from>
      <xdr:col>6</xdr:col>
      <xdr:colOff>245807</xdr:colOff>
      <xdr:row>18</xdr:row>
      <xdr:rowOff>133145</xdr:rowOff>
    </xdr:from>
    <xdr:to>
      <xdr:col>19</xdr:col>
      <xdr:colOff>522339</xdr:colOff>
      <xdr:row>18</xdr:row>
      <xdr:rowOff>133145</xdr:rowOff>
    </xdr:to>
    <xdr:cxnSp macro="">
      <xdr:nvCxnSpPr>
        <xdr:cNvPr id="410" name="Straight Connector 409"/>
        <xdr:cNvCxnSpPr/>
      </xdr:nvCxnSpPr>
      <xdr:spPr>
        <a:xfrm>
          <a:off x="6522782" y="4057445"/>
          <a:ext cx="8201332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0.05272</cdr:x>
      <cdr:y>0.59534</cdr:y>
    </cdr:from>
    <cdr:to>
      <cdr:x>0.99384</cdr:x>
      <cdr:y>0.59534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90550" y="2676525"/>
          <a:ext cx="1054189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38100</xdr:colOff>
      <xdr:row>74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38100</xdr:colOff>
      <xdr:row>71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5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58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38100</xdr:colOff>
      <xdr:row>73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38100</xdr:colOff>
      <xdr:row>70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38100</xdr:colOff>
      <xdr:row>70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38100</xdr:colOff>
      <xdr:row>66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8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5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5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5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5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28575</xdr:colOff>
      <xdr:row>65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9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38100</xdr:colOff>
      <xdr:row>70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28575</xdr:colOff>
      <xdr:row>67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38100</xdr:colOff>
      <xdr:row>68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8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38100</xdr:colOff>
      <xdr:row>68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8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8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8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23</xdr:col>
      <xdr:colOff>228600</xdr:colOff>
      <xdr:row>30</xdr:row>
      <xdr:rowOff>28575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0.07143</cdr:x>
      <cdr:y>0.59534</cdr:y>
    </cdr:from>
    <cdr:to>
      <cdr:x>0.99384</cdr:x>
      <cdr:y>0.59615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800100" y="2653847"/>
          <a:ext cx="10332299" cy="36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476250</xdr:rowOff>
    </xdr:from>
    <xdr:to>
      <xdr:col>29</xdr:col>
      <xdr:colOff>219075</xdr:colOff>
      <xdr:row>31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0.05142</cdr:x>
      <cdr:y>0.59534</cdr:y>
    </cdr:from>
    <cdr:to>
      <cdr:x>0.97383</cdr:x>
      <cdr:y>0.59615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49978" y="3322980"/>
          <a:ext cx="11658962" cy="45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476250</xdr:rowOff>
    </xdr:from>
    <xdr:to>
      <xdr:col>29</xdr:col>
      <xdr:colOff>219075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0.05142</cdr:x>
      <cdr:y>0.59534</cdr:y>
    </cdr:from>
    <cdr:to>
      <cdr:x>0.97383</cdr:x>
      <cdr:y>0.59615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49978" y="3322980"/>
          <a:ext cx="11658962" cy="45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476250</xdr:rowOff>
    </xdr:from>
    <xdr:to>
      <xdr:col>29</xdr:col>
      <xdr:colOff>219075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0.05142</cdr:x>
      <cdr:y>0.59534</cdr:y>
    </cdr:from>
    <cdr:to>
      <cdr:x>0.97383</cdr:x>
      <cdr:y>0.59615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49978" y="3322980"/>
          <a:ext cx="11658962" cy="45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476250</xdr:rowOff>
    </xdr:from>
    <xdr:to>
      <xdr:col>29</xdr:col>
      <xdr:colOff>219075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5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5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5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4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3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3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5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28575</xdr:colOff>
      <xdr:row>39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5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5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4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</xdr:colOff>
      <xdr:row>23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3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6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63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4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3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130342</xdr:colOff>
      <xdr:row>0</xdr:row>
      <xdr:rowOff>180474</xdr:rowOff>
    </xdr:from>
    <xdr:to>
      <xdr:col>23</xdr:col>
      <xdr:colOff>381000</xdr:colOff>
      <xdr:row>26</xdr:row>
      <xdr:rowOff>100263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79001</xdr:colOff>
      <xdr:row>5</xdr:row>
      <xdr:rowOff>116900</xdr:rowOff>
    </xdr:from>
    <xdr:to>
      <xdr:col>5</xdr:col>
      <xdr:colOff>578404</xdr:colOff>
      <xdr:row>15</xdr:row>
      <xdr:rowOff>178205</xdr:rowOff>
    </xdr:to>
    <xdr:sp macro="" textlink="">
      <xdr:nvSpPr>
        <xdr:cNvPr id="409" name="TextBox 1"/>
        <xdr:cNvSpPr txBox="1"/>
      </xdr:nvSpPr>
      <xdr:spPr>
        <a:xfrm>
          <a:off x="5098676" y="1469450"/>
          <a:ext cx="499403" cy="2061555"/>
        </a:xfrm>
        <a:prstGeom prst="rect">
          <a:avLst/>
        </a:prstGeom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/>
            <a:t>Total of emergency ID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0.05142</cdr:x>
      <cdr:y>0.59534</cdr:y>
    </cdr:from>
    <cdr:to>
      <cdr:x>0.97383</cdr:x>
      <cdr:y>0.59615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49978" y="3322980"/>
          <a:ext cx="11658962" cy="45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476250</xdr:rowOff>
    </xdr:from>
    <xdr:to>
      <xdr:col>29</xdr:col>
      <xdr:colOff>219075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0.05142</cdr:x>
      <cdr:y>0.59534</cdr:y>
    </cdr:from>
    <cdr:to>
      <cdr:x>0.97383</cdr:x>
      <cdr:y>0.59615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49978" y="3322980"/>
          <a:ext cx="11658962" cy="452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38100</xdr:colOff>
      <xdr:row>68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38100</xdr:colOff>
      <xdr:row>66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38100</xdr:colOff>
      <xdr:row>66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38100</xdr:colOff>
      <xdr:row>71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38100</xdr:colOff>
      <xdr:row>71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38100</xdr:colOff>
      <xdr:row>74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38100</xdr:colOff>
      <xdr:row>70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28575</xdr:colOff>
      <xdr:row>73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38100</xdr:colOff>
      <xdr:row>73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38100</xdr:colOff>
      <xdr:row>73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38100</xdr:colOff>
      <xdr:row>73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38100</xdr:colOff>
      <xdr:row>71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38100</xdr:colOff>
      <xdr:row>66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38100</xdr:colOff>
      <xdr:row>73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38100</xdr:colOff>
      <xdr:row>74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38100</xdr:colOff>
      <xdr:row>74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38100</xdr:colOff>
      <xdr:row>74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08" name="Picture 4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09" name="Picture 4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10" name="Picture 4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11" name="Picture 4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12" name="Picture 4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13" name="Picture 4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14" name="Picture 4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15" name="Picture 4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16" name="Picture 4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17" name="Picture 4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18" name="Picture 4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19" name="Picture 4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420" name="Picture 4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421" name="Picture 4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422" name="Picture 4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423" name="Picture 4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424" name="Picture 4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425" name="Picture 4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426" name="Picture 4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427" name="Picture 4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428" name="Picture 4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429" name="Picture 4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430" name="Picture 4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431" name="Picture 4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432" name="Picture 4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433" name="Picture 4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</xdr:colOff>
      <xdr:row>66</xdr:row>
      <xdr:rowOff>9525</xdr:rowOff>
    </xdr:to>
    <xdr:pic>
      <xdr:nvPicPr>
        <xdr:cNvPr id="434" name="Picture 4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38100</xdr:colOff>
      <xdr:row>66</xdr:row>
      <xdr:rowOff>9525</xdr:rowOff>
    </xdr:to>
    <xdr:pic>
      <xdr:nvPicPr>
        <xdr:cNvPr id="435" name="Picture 4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36" name="Picture 4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37" name="Picture 4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438" name="Picture 4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439" name="Picture 4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440" name="Picture 4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441" name="Picture 4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</xdr:colOff>
      <xdr:row>63</xdr:row>
      <xdr:rowOff>9525</xdr:rowOff>
    </xdr:to>
    <xdr:pic>
      <xdr:nvPicPr>
        <xdr:cNvPr id="442" name="Picture 4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38100</xdr:colOff>
      <xdr:row>63</xdr:row>
      <xdr:rowOff>9525</xdr:rowOff>
    </xdr:to>
    <xdr:pic>
      <xdr:nvPicPr>
        <xdr:cNvPr id="443" name="Picture 4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</xdr:colOff>
      <xdr:row>63</xdr:row>
      <xdr:rowOff>9525</xdr:rowOff>
    </xdr:to>
    <xdr:pic>
      <xdr:nvPicPr>
        <xdr:cNvPr id="444" name="Picture 4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38100</xdr:colOff>
      <xdr:row>63</xdr:row>
      <xdr:rowOff>9525</xdr:rowOff>
    </xdr:to>
    <xdr:pic>
      <xdr:nvPicPr>
        <xdr:cNvPr id="445" name="Picture 4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46" name="Picture 4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47" name="Picture 4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48" name="Picture 4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49" name="Picture 4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450" name="Picture 4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451" name="Picture 4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452" name="Picture 4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453" name="Picture 4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454" name="Picture 4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455" name="Picture 4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</xdr:colOff>
      <xdr:row>65</xdr:row>
      <xdr:rowOff>9525</xdr:rowOff>
    </xdr:to>
    <xdr:pic>
      <xdr:nvPicPr>
        <xdr:cNvPr id="456" name="Picture 4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38100</xdr:colOff>
      <xdr:row>65</xdr:row>
      <xdr:rowOff>9525</xdr:rowOff>
    </xdr:to>
    <xdr:pic>
      <xdr:nvPicPr>
        <xdr:cNvPr id="457" name="Picture 4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58" name="Picture 4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59" name="Picture 4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60" name="Picture 4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61" name="Picture 4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62" name="Picture 4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63" name="Picture 4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64" name="Picture 4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65" name="Picture 4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66" name="Picture 4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67" name="Picture 4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468" name="Picture 4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469" name="Picture 4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</xdr:colOff>
      <xdr:row>63</xdr:row>
      <xdr:rowOff>9525</xdr:rowOff>
    </xdr:to>
    <xdr:pic>
      <xdr:nvPicPr>
        <xdr:cNvPr id="470" name="Picture 4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38100</xdr:colOff>
      <xdr:row>63</xdr:row>
      <xdr:rowOff>9525</xdr:rowOff>
    </xdr:to>
    <xdr:pic>
      <xdr:nvPicPr>
        <xdr:cNvPr id="471" name="Picture 4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72" name="Picture 4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73" name="Picture 4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474" name="Picture 4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475" name="Picture 4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76" name="Picture 4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77" name="Picture 4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78" name="Picture 4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79" name="Picture 4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80" name="Picture 4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81" name="Picture 4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82" name="Picture 4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83" name="Picture 4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84" name="Picture 4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85" name="Picture 4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486" name="Picture 4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487" name="Picture 4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88" name="Picture 4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89" name="Picture 4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90" name="Picture 4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91" name="Picture 4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492" name="Picture 4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493" name="Picture 4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94" name="Picture 4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95" name="Picture 4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496" name="Picture 4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497" name="Picture 4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498" name="Picture 4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499" name="Picture 4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500" name="Picture 4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501" name="Picture 5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502" name="Picture 5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503" name="Picture 5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504" name="Picture 5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505" name="Picture 5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506" name="Picture 5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507" name="Picture 5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08" name="Picture 5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09" name="Picture 5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510" name="Picture 5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511" name="Picture 5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512" name="Picture 5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513" name="Picture 5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14" name="Picture 5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515" name="Picture 5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16" name="Picture 5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17" name="Picture 5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518" name="Picture 5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519" name="Picture 5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520" name="Picture 5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521" name="Picture 5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22" name="Picture 5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23" name="Picture 5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524" name="Picture 5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525" name="Picture 5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526" name="Picture 5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527" name="Picture 5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528" name="Picture 5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529" name="Picture 5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530" name="Picture 5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531" name="Picture 5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532" name="Picture 5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533" name="Picture 5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534" name="Picture 5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535" name="Picture 5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536" name="Picture 5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38100</xdr:colOff>
      <xdr:row>47</xdr:row>
      <xdr:rowOff>9525</xdr:rowOff>
    </xdr:to>
    <xdr:pic>
      <xdr:nvPicPr>
        <xdr:cNvPr id="537" name="Picture 5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538" name="Picture 5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539" name="Picture 5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40" name="Picture 5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41" name="Picture 5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542" name="Picture 5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543" name="Picture 5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544" name="Picture 5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545" name="Picture 5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546" name="Picture 5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547" name="Picture 5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48" name="Picture 5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49" name="Picture 5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550" name="Picture 5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551" name="Picture 5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552" name="Picture 5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553" name="Picture 5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554" name="Picture 5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555" name="Picture 5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56" name="Picture 5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57" name="Picture 5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58" name="Picture 5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59" name="Picture 5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60" name="Picture 5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61" name="Picture 5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62" name="Picture 5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63" name="Picture 5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64" name="Picture 5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65" name="Picture 5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566" name="Picture 5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567" name="Picture 5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568" name="Picture 5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569" name="Picture 5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570" name="Picture 5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571" name="Picture 5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572" name="Picture 5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573" name="Picture 5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574" name="Picture 5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575" name="Picture 5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576" name="Picture 5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577" name="Picture 5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78" name="Picture 5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79" name="Picture 5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80" name="Picture 5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81" name="Picture 5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82" name="Picture 5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83" name="Picture 5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4" name="Picture 5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585" name="Picture 5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6" name="Picture 5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587" name="Picture 5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88" name="Picture 5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589" name="Picture 5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590" name="Picture 5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591" name="Picture 5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592" name="Picture 5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593" name="Picture 5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594" name="Picture 5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595" name="Picture 5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596" name="Picture 5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597" name="Picture 5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598" name="Picture 5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599" name="Picture 5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600" name="Picture 5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601" name="Picture 6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02" name="Picture 6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03" name="Picture 6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604" name="Picture 6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605" name="Picture 6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606" name="Picture 6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607" name="Picture 6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608" name="Picture 6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609" name="Picture 6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610" name="Picture 6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611" name="Picture 6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612" name="Picture 6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613" name="Picture 6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614" name="Picture 6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38100</xdr:colOff>
      <xdr:row>47</xdr:row>
      <xdr:rowOff>9525</xdr:rowOff>
    </xdr:to>
    <xdr:pic>
      <xdr:nvPicPr>
        <xdr:cNvPr id="615" name="Picture 6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16" name="Picture 6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617" name="Picture 6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18" name="Picture 6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619" name="Picture 6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20" name="Picture 6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621" name="Picture 6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22" name="Picture 6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623" name="Picture 6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624" name="Picture 6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625" name="Picture 6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626" name="Picture 6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627" name="Picture 6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628" name="Picture 6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629" name="Picture 6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630" name="Picture 6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631" name="Picture 6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632" name="Picture 6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633" name="Picture 6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634" name="Picture 6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635" name="Picture 6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636" name="Picture 6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37" name="Picture 6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38" name="Picture 6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39" name="Picture 6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40" name="Picture 6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41" name="Picture 6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42" name="Picture 6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43" name="Picture 6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44" name="Picture 6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45" name="Picture 6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46" name="Picture 6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647" name="Picture 6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648" name="Picture 6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649" name="Picture 6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650" name="Picture 6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651" name="Picture 6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652" name="Picture 6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653" name="Picture 6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654" name="Picture 6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655" name="Picture 6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656" name="Picture 6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57" name="Picture 6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658" name="Picture 6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59" name="Picture 6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660" name="Picture 6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61" name="Picture 6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662" name="Picture 6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3" name="Picture 6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664" name="Picture 6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5" name="Picture 6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666" name="Picture 6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667" name="Picture 6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668" name="Picture 6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669" name="Picture 6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670" name="Picture 6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671" name="Picture 6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672" name="Picture 6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673" name="Picture 6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674" name="Picture 6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675" name="Picture 6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676" name="Picture 6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677" name="Picture 6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678" name="Picture 6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679" name="Picture 6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680" name="Picture 6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681" name="Picture 6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682" name="Picture 6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683" name="Picture 6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684" name="Picture 6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685" name="Picture 6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686" name="Picture 6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687" name="Picture 6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688" name="Picture 6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689" name="Picture 6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690" name="Picture 6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691" name="Picture 6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692" name="Picture 6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693" name="Picture 6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694" name="Picture 6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695" name="Picture 6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696" name="Picture 6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697" name="Picture 6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698" name="Picture 6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699" name="Picture 6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00" name="Picture 6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701" name="Picture 7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02" name="Picture 7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703" name="Picture 7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04" name="Picture 7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705" name="Picture 7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706" name="Picture 7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707" name="Picture 7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708" name="Picture 7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709" name="Picture 7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710" name="Picture 7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711" name="Picture 7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712" name="Picture 7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713" name="Picture 7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714" name="Picture 7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15" name="Picture 7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16" name="Picture 7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17" name="Picture 7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18" name="Picture 7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19" name="Picture 7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20" name="Picture 7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21" name="Picture 7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22" name="Picture 7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23" name="Picture 7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24" name="Picture 7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25" name="Picture 7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26" name="Picture 7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727" name="Picture 7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28" name="Picture 7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729" name="Picture 7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30" name="Picture 7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731" name="Picture 7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32" name="Picture 7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733" name="Picture 7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734" name="Picture 7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735" name="Picture 7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736" name="Picture 7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737" name="Picture 7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738" name="Picture 7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739" name="Picture 7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740" name="Picture 7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741" name="Picture 7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742" name="Picture 7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743" name="Picture 7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744" name="Picture 7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745" name="Picture 7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746" name="Picture 7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747" name="Picture 7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748" name="Picture 7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749" name="Picture 7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750" name="Picture 7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51" name="Picture 7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52" name="Picture 7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753" name="Picture 7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754" name="Picture 7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755" name="Picture 7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756" name="Picture 7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757" name="Picture 7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758" name="Picture 7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759" name="Picture 7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760" name="Picture 7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61" name="Picture 7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62" name="Picture 7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763" name="Picture 7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764" name="Picture 7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28575</xdr:colOff>
      <xdr:row>49</xdr:row>
      <xdr:rowOff>9525</xdr:rowOff>
    </xdr:to>
    <xdr:pic>
      <xdr:nvPicPr>
        <xdr:cNvPr id="765" name="Picture 7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766" name="Picture 7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767" name="Picture 7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768" name="Picture 7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769" name="Picture 7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770" name="Picture 7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771" name="Picture 7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772" name="Picture 7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773" name="Picture 7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774" name="Picture 7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775" name="Picture 7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76" name="Picture 7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77" name="Picture 7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78" name="Picture 7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79" name="Picture 7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80" name="Picture 7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81" name="Picture 7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82" name="Picture 7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83" name="Picture 7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84" name="Picture 7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85" name="Picture 7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786" name="Picture 7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787" name="Picture 7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788" name="Picture 7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789" name="Picture 7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790" name="Picture 7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791" name="Picture 7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792" name="Picture 7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793" name="Picture 7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794" name="Picture 7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795" name="Picture 7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796" name="Picture 7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797" name="Picture 7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798" name="Picture 7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799" name="Picture 7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00" name="Picture 7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01" name="Picture 8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802" name="Picture 8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803" name="Picture 8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804" name="Picture 8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805" name="Picture 8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806" name="Picture 8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807" name="Picture 8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808" name="Picture 8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809" name="Picture 8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810" name="Picture 8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811" name="Picture 8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812" name="Picture 8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813" name="Picture 8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814" name="Picture 8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815" name="Picture 8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816" name="Picture 8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38100</xdr:colOff>
      <xdr:row>84</xdr:row>
      <xdr:rowOff>9525</xdr:rowOff>
    </xdr:to>
    <xdr:pic>
      <xdr:nvPicPr>
        <xdr:cNvPr id="817" name="Picture 8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818" name="Picture 8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819" name="Picture 8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820" name="Picture 8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821" name="Picture 8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822" name="Picture 8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823" name="Picture 8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824" name="Picture 8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825" name="Picture 8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826" name="Picture 8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827" name="Picture 8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28575</xdr:colOff>
      <xdr:row>49</xdr:row>
      <xdr:rowOff>9525</xdr:rowOff>
    </xdr:to>
    <xdr:pic>
      <xdr:nvPicPr>
        <xdr:cNvPr id="828" name="Picture 8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829" name="Picture 8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830" name="Picture 8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831" name="Picture 8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832" name="Picture 8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833" name="Picture 8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834" name="Picture 8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835" name="Picture 8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836" name="Picture 8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837" name="Picture 8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838" name="Picture 8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839" name="Picture 8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840" name="Picture 8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41" name="Picture 8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42" name="Picture 8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43" name="Picture 8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44" name="Picture 8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45" name="Picture 8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46" name="Picture 8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47" name="Picture 8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48" name="Picture 8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49" name="Picture 8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50" name="Picture 8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851" name="Picture 8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852" name="Picture 8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853" name="Picture 8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854" name="Picture 8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855" name="Picture 8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856" name="Picture 8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857" name="Picture 8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858" name="Picture 8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859" name="Picture 8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860" name="Picture 8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861" name="Picture 8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862" name="Picture 8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863" name="Picture 8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864" name="Picture 8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865" name="Picture 8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866" name="Picture 8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867" name="Picture 8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868" name="Picture 8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869" name="Picture 8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870" name="Picture 8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871" name="Picture 8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872" name="Picture 8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873" name="Picture 8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874" name="Picture 8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0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875" name="Picture 8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876" name="Picture 8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877" name="Picture 8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878" name="Picture 8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879" name="Picture 8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880" name="Picture 8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881" name="Picture 8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882" name="Picture 8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883" name="Picture 8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884" name="Picture 8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885" name="Picture 8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886" name="Picture 8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887" name="Picture 8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888" name="Picture 8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889" name="Picture 8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890" name="Picture 8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891" name="Picture 8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38100</xdr:colOff>
      <xdr:row>84</xdr:row>
      <xdr:rowOff>9525</xdr:rowOff>
    </xdr:to>
    <xdr:pic>
      <xdr:nvPicPr>
        <xdr:cNvPr id="892" name="Picture 8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893" name="Picture 8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894" name="Picture 8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</xdr:colOff>
      <xdr:row>74</xdr:row>
      <xdr:rowOff>9525</xdr:rowOff>
    </xdr:to>
    <xdr:pic>
      <xdr:nvPicPr>
        <xdr:cNvPr id="895" name="Picture 8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38100</xdr:colOff>
      <xdr:row>74</xdr:row>
      <xdr:rowOff>9525</xdr:rowOff>
    </xdr:to>
    <xdr:pic>
      <xdr:nvPicPr>
        <xdr:cNvPr id="896" name="Picture 8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22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897" name="Picture 8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898" name="Picture 8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99" name="Picture 8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900" name="Picture 8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901" name="Picture 9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902" name="Picture 9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28575</xdr:colOff>
      <xdr:row>62</xdr:row>
      <xdr:rowOff>9525</xdr:rowOff>
    </xdr:to>
    <xdr:pic>
      <xdr:nvPicPr>
        <xdr:cNvPr id="903" name="Picture 9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904" name="Picture 9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905" name="Picture 9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906" name="Picture 9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907" name="Picture 9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908" name="Picture 9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909" name="Picture 9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910" name="Picture 9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911" name="Picture 9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912" name="Picture 9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913" name="Picture 9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914" name="Picture 9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915" name="Picture 9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916" name="Picture 9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917" name="Picture 9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918" name="Picture 9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919" name="Picture 9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920" name="Picture 9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921" name="Picture 9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922" name="Picture 9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923" name="Picture 9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924" name="Picture 9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925" name="Picture 9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926" name="Picture 9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927" name="Picture 9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928" name="Picture 9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929" name="Picture 9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930" name="Picture 9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931" name="Picture 9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932" name="Picture 9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933" name="Picture 9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934" name="Picture 9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935" name="Picture 9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28575</xdr:colOff>
      <xdr:row>64</xdr:row>
      <xdr:rowOff>9525</xdr:rowOff>
    </xdr:to>
    <xdr:pic>
      <xdr:nvPicPr>
        <xdr:cNvPr id="936" name="Picture 9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937" name="Picture 9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938" name="Picture 9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939" name="Picture 9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940" name="Picture 9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941" name="Picture 9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942" name="Picture 9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943" name="Picture 9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944" name="Picture 9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945" name="Picture 9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946" name="Picture 9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47" name="Picture 9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948" name="Picture 9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49" name="Picture 9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950" name="Picture 9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51" name="Picture 9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952" name="Picture 9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53" name="Picture 9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954" name="Picture 9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55" name="Picture 9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956" name="Picture 9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57" name="Picture 9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958" name="Picture 9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</xdr:colOff>
      <xdr:row>52</xdr:row>
      <xdr:rowOff>9525</xdr:rowOff>
    </xdr:to>
    <xdr:pic>
      <xdr:nvPicPr>
        <xdr:cNvPr id="959" name="Picture 9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38100</xdr:colOff>
      <xdr:row>52</xdr:row>
      <xdr:rowOff>9525</xdr:rowOff>
    </xdr:to>
    <xdr:pic>
      <xdr:nvPicPr>
        <xdr:cNvPr id="960" name="Picture 9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961" name="Picture 9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962" name="Picture 9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963" name="Picture 9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964" name="Picture 9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965" name="Picture 9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966" name="Picture 9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967" name="Picture 9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44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968" name="Picture 9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44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969" name="Picture 9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970" name="Picture 9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</xdr:colOff>
      <xdr:row>65</xdr:row>
      <xdr:rowOff>9525</xdr:rowOff>
    </xdr:to>
    <xdr:pic>
      <xdr:nvPicPr>
        <xdr:cNvPr id="971" name="Picture 9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38100</xdr:colOff>
      <xdr:row>65</xdr:row>
      <xdr:rowOff>9525</xdr:rowOff>
    </xdr:to>
    <xdr:pic>
      <xdr:nvPicPr>
        <xdr:cNvPr id="972" name="Picture 9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973" name="Picture 9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974" name="Picture 9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75" name="Picture 9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76" name="Picture 9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77" name="Picture 9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78" name="Picture 9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79" name="Picture 9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80" name="Picture 9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81" name="Picture 9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82" name="Picture 9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83" name="Picture 9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84" name="Picture 9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85" name="Picture 9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86" name="Picture 9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87" name="Picture 9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88" name="Picture 9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89" name="Picture 9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90" name="Picture 9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91" name="Picture 9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92" name="Picture 9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93" name="Picture 9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94" name="Picture 9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95" name="Picture 9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96" name="Picture 9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997" name="Picture 9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998" name="Picture 9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999" name="Picture 9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00" name="Picture 9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001" name="Picture 10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002" name="Picture 10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1003" name="Picture 10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1004" name="Picture 10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1005" name="Picture 10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1006" name="Picture 10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1007" name="Picture 10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1008" name="Picture 10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1009" name="Picture 10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1010" name="Picture 10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11" name="Picture 10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38100</xdr:colOff>
      <xdr:row>9</xdr:row>
      <xdr:rowOff>9525</xdr:rowOff>
    </xdr:to>
    <xdr:pic>
      <xdr:nvPicPr>
        <xdr:cNvPr id="1012" name="Picture 10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13" name="Picture 10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38100</xdr:colOff>
      <xdr:row>9</xdr:row>
      <xdr:rowOff>9525</xdr:rowOff>
    </xdr:to>
    <xdr:pic>
      <xdr:nvPicPr>
        <xdr:cNvPr id="1014" name="Picture 10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</xdr:colOff>
      <xdr:row>3</xdr:row>
      <xdr:rowOff>9525</xdr:rowOff>
    </xdr:to>
    <xdr:pic>
      <xdr:nvPicPr>
        <xdr:cNvPr id="1015" name="Picture 10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38100</xdr:colOff>
      <xdr:row>3</xdr:row>
      <xdr:rowOff>9525</xdr:rowOff>
    </xdr:to>
    <xdr:pic>
      <xdr:nvPicPr>
        <xdr:cNvPr id="1016" name="Picture 10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017" name="Picture 10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018" name="Picture 10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</xdr:colOff>
      <xdr:row>24</xdr:row>
      <xdr:rowOff>9525</xdr:rowOff>
    </xdr:to>
    <xdr:pic>
      <xdr:nvPicPr>
        <xdr:cNvPr id="1019" name="Picture 10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38100</xdr:colOff>
      <xdr:row>24</xdr:row>
      <xdr:rowOff>9525</xdr:rowOff>
    </xdr:to>
    <xdr:pic>
      <xdr:nvPicPr>
        <xdr:cNvPr id="1020" name="Picture 10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1021" name="Picture 10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1022" name="Picture 10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1023" name="Picture 10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38100</xdr:colOff>
      <xdr:row>69</xdr:row>
      <xdr:rowOff>9525</xdr:rowOff>
    </xdr:to>
    <xdr:pic>
      <xdr:nvPicPr>
        <xdr:cNvPr id="1024" name="Picture 10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1025" name="Picture 10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38100</xdr:colOff>
      <xdr:row>10</xdr:row>
      <xdr:rowOff>9525</xdr:rowOff>
    </xdr:to>
    <xdr:pic>
      <xdr:nvPicPr>
        <xdr:cNvPr id="1026" name="Picture 10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31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027" name="Picture 10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28" name="Picture 10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029" name="Picture 10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30" name="Picture 10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031" name="Picture 10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32" name="Picture 10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033" name="Picture 10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034" name="Picture 10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035" name="Picture 10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036" name="Picture 10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1037" name="Picture 10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1038" name="Picture 10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039" name="Picture 10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40" name="Picture 10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1041" name="Picture 10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38100</xdr:colOff>
      <xdr:row>79</xdr:row>
      <xdr:rowOff>9525</xdr:rowOff>
    </xdr:to>
    <xdr:pic>
      <xdr:nvPicPr>
        <xdr:cNvPr id="1042" name="Picture 10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1043" name="Picture 10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38100</xdr:colOff>
      <xdr:row>79</xdr:row>
      <xdr:rowOff>9525</xdr:rowOff>
    </xdr:to>
    <xdr:pic>
      <xdr:nvPicPr>
        <xdr:cNvPr id="1044" name="Picture 10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045" name="Picture 10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046" name="Picture 10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047" name="Picture 10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048" name="Picture 10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1049" name="Picture 10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1050" name="Picture 10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051" name="Picture 10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99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052" name="Picture 10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99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053" name="Picture 10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99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054" name="Picture 10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99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1055" name="Picture 10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1056" name="Picture 10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1057" name="Picture 10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1058" name="Picture 10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059" name="Picture 10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060" name="Picture 10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061" name="Picture 10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062" name="Picture 10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063" name="Picture 10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64" name="Picture 10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065" name="Picture 10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066" name="Picture 10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</xdr:colOff>
      <xdr:row>80</xdr:row>
      <xdr:rowOff>9525</xdr:rowOff>
    </xdr:to>
    <xdr:pic>
      <xdr:nvPicPr>
        <xdr:cNvPr id="1067" name="Picture 10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38100</xdr:colOff>
      <xdr:row>80</xdr:row>
      <xdr:rowOff>9525</xdr:rowOff>
    </xdr:to>
    <xdr:pic>
      <xdr:nvPicPr>
        <xdr:cNvPr id="1068" name="Picture 10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</xdr:colOff>
      <xdr:row>80</xdr:row>
      <xdr:rowOff>9525</xdr:rowOff>
    </xdr:to>
    <xdr:pic>
      <xdr:nvPicPr>
        <xdr:cNvPr id="1069" name="Picture 10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38100</xdr:colOff>
      <xdr:row>80</xdr:row>
      <xdr:rowOff>9525</xdr:rowOff>
    </xdr:to>
    <xdr:pic>
      <xdr:nvPicPr>
        <xdr:cNvPr id="1070" name="Picture 10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1071" name="Picture 10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1072" name="Picture 10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1073" name="Picture 10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1074" name="Picture 10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075" name="Picture 10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1076" name="Picture 10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077" name="Picture 10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1078" name="Picture 10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079" name="Picture 10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38100</xdr:colOff>
      <xdr:row>6</xdr:row>
      <xdr:rowOff>9525</xdr:rowOff>
    </xdr:to>
    <xdr:pic>
      <xdr:nvPicPr>
        <xdr:cNvPr id="1080" name="Picture 10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081" name="Picture 10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38100</xdr:colOff>
      <xdr:row>6</xdr:row>
      <xdr:rowOff>9525</xdr:rowOff>
    </xdr:to>
    <xdr:pic>
      <xdr:nvPicPr>
        <xdr:cNvPr id="1082" name="Picture 10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083" name="Picture 10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38100</xdr:colOff>
      <xdr:row>6</xdr:row>
      <xdr:rowOff>9525</xdr:rowOff>
    </xdr:to>
    <xdr:pic>
      <xdr:nvPicPr>
        <xdr:cNvPr id="1084" name="Picture 10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085" name="Picture 10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086" name="Picture 10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087" name="Picture 10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088" name="Picture 10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089" name="Picture 10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1090" name="Picture 10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1091" name="Picture 10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1092" name="Picture 10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1093" name="Picture 10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38100</xdr:colOff>
      <xdr:row>72</xdr:row>
      <xdr:rowOff>9525</xdr:rowOff>
    </xdr:to>
    <xdr:pic>
      <xdr:nvPicPr>
        <xdr:cNvPr id="1094" name="Picture 10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095" name="Picture 10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096" name="Picture 10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097" name="Picture 10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098" name="Picture 10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099" name="Picture 10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100" name="Picture 10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101" name="Picture 1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102" name="Picture 1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103" name="Picture 1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104" name="Picture 1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105" name="Picture 1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106" name="Picture 1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</xdr:colOff>
      <xdr:row>74</xdr:row>
      <xdr:rowOff>9525</xdr:rowOff>
    </xdr:to>
    <xdr:pic>
      <xdr:nvPicPr>
        <xdr:cNvPr id="1107" name="Picture 1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38100</xdr:colOff>
      <xdr:row>74</xdr:row>
      <xdr:rowOff>9525</xdr:rowOff>
    </xdr:to>
    <xdr:pic>
      <xdr:nvPicPr>
        <xdr:cNvPr id="1108" name="Picture 1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22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109" name="Picture 1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1110" name="Picture 1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111" name="Picture 1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1112" name="Picture 1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113" name="Picture 1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114" name="Picture 1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115" name="Picture 1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116" name="Picture 1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117" name="Picture 1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118" name="Picture 1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19" name="Picture 1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20" name="Picture 1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121" name="Picture 1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1122" name="Picture 1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1123" name="Picture 1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38100</xdr:colOff>
      <xdr:row>47</xdr:row>
      <xdr:rowOff>9525</xdr:rowOff>
    </xdr:to>
    <xdr:pic>
      <xdr:nvPicPr>
        <xdr:cNvPr id="1124" name="Picture 1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1125" name="Picture 1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1126" name="Picture 1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127" name="Picture 1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128" name="Picture 1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129" name="Picture 1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130" name="Picture 1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131" name="Picture 1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132" name="Picture 1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133" name="Picture 1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1134" name="Picture 1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35" name="Picture 1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36" name="Picture 1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37" name="Picture 1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38" name="Picture 1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139" name="Picture 1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1140" name="Picture 1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141" name="Picture 1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1142" name="Picture 1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143" name="Picture 1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1144" name="Picture 1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45" name="Picture 1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46" name="Picture 1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147" name="Picture 1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1148" name="Picture 1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149" name="Picture 1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1150" name="Picture 1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1151" name="Picture 1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1152" name="Picture 1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153" name="Picture 1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154" name="Picture 1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155" name="Picture 1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1156" name="Picture 1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157" name="Picture 1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1158" name="Picture 1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159" name="Picture 1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1160" name="Picture 1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1161" name="Picture 1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38100</xdr:colOff>
      <xdr:row>5</xdr:row>
      <xdr:rowOff>9525</xdr:rowOff>
    </xdr:to>
    <xdr:pic>
      <xdr:nvPicPr>
        <xdr:cNvPr id="1162" name="Picture 1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63" name="Picture 1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67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64" name="Picture 1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677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65" name="Picture 1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67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66" name="Picture 1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677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167" name="Picture 1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38100</xdr:colOff>
      <xdr:row>58</xdr:row>
      <xdr:rowOff>9525</xdr:rowOff>
    </xdr:to>
    <xdr:pic>
      <xdr:nvPicPr>
        <xdr:cNvPr id="1168" name="Picture 1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105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169" name="Picture 1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170" name="Picture 1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28575</xdr:colOff>
      <xdr:row>8</xdr:row>
      <xdr:rowOff>9525</xdr:rowOff>
    </xdr:to>
    <xdr:pic>
      <xdr:nvPicPr>
        <xdr:cNvPr id="1171" name="Picture 1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172" name="Picture 1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38100</xdr:colOff>
      <xdr:row>8</xdr:row>
      <xdr:rowOff>9525</xdr:rowOff>
    </xdr:to>
    <xdr:pic>
      <xdr:nvPicPr>
        <xdr:cNvPr id="1173" name="Picture 1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174" name="Picture 1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38100</xdr:colOff>
      <xdr:row>8</xdr:row>
      <xdr:rowOff>9525</xdr:rowOff>
    </xdr:to>
    <xdr:pic>
      <xdr:nvPicPr>
        <xdr:cNvPr id="1175" name="Picture 1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176" name="Picture 1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38100</xdr:colOff>
      <xdr:row>8</xdr:row>
      <xdr:rowOff>9525</xdr:rowOff>
    </xdr:to>
    <xdr:pic>
      <xdr:nvPicPr>
        <xdr:cNvPr id="1177" name="Picture 1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178" name="Picture 1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179" name="Picture 1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1180" name="Picture 1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1181" name="Picture 1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</xdr:colOff>
      <xdr:row>66</xdr:row>
      <xdr:rowOff>9525</xdr:rowOff>
    </xdr:to>
    <xdr:pic>
      <xdr:nvPicPr>
        <xdr:cNvPr id="1182" name="Picture 1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38100</xdr:colOff>
      <xdr:row>66</xdr:row>
      <xdr:rowOff>9525</xdr:rowOff>
    </xdr:to>
    <xdr:pic>
      <xdr:nvPicPr>
        <xdr:cNvPr id="1183" name="Picture 1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84" name="Picture 1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85" name="Picture 1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186" name="Picture 1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187" name="Picture 1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88" name="Picture 1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38100</xdr:colOff>
      <xdr:row>9</xdr:row>
      <xdr:rowOff>9525</xdr:rowOff>
    </xdr:to>
    <xdr:pic>
      <xdr:nvPicPr>
        <xdr:cNvPr id="1189" name="Picture 1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190" name="Picture 1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191" name="Picture 1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192" name="Picture 1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193" name="Picture 1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</xdr:colOff>
      <xdr:row>80</xdr:row>
      <xdr:rowOff>9525</xdr:rowOff>
    </xdr:to>
    <xdr:pic>
      <xdr:nvPicPr>
        <xdr:cNvPr id="1194" name="Picture 1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38100</xdr:colOff>
      <xdr:row>80</xdr:row>
      <xdr:rowOff>9525</xdr:rowOff>
    </xdr:to>
    <xdr:pic>
      <xdr:nvPicPr>
        <xdr:cNvPr id="1195" name="Picture 1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</xdr:colOff>
      <xdr:row>75</xdr:row>
      <xdr:rowOff>9525</xdr:rowOff>
    </xdr:to>
    <xdr:pic>
      <xdr:nvPicPr>
        <xdr:cNvPr id="1196" name="Picture 1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38100</xdr:colOff>
      <xdr:row>75</xdr:row>
      <xdr:rowOff>9525</xdr:rowOff>
    </xdr:to>
    <xdr:pic>
      <xdr:nvPicPr>
        <xdr:cNvPr id="1197" name="Picture 1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198" name="Picture 1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199" name="Picture 1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200" name="Picture 1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201" name="Picture 1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202" name="Picture 1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203" name="Picture 1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204" name="Picture 1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205" name="Picture 1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206" name="Picture 1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207" name="Picture 1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208" name="Picture 1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209" name="Picture 1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210" name="Picture 1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211" name="Picture 1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1212" name="Picture 1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9525</xdr:rowOff>
    </xdr:to>
    <xdr:pic>
      <xdr:nvPicPr>
        <xdr:cNvPr id="1213" name="Picture 1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214" name="Picture 1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38100</xdr:colOff>
      <xdr:row>8</xdr:row>
      <xdr:rowOff>9525</xdr:rowOff>
    </xdr:to>
    <xdr:pic>
      <xdr:nvPicPr>
        <xdr:cNvPr id="1215" name="Picture 1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1216" name="Picture 1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38100</xdr:colOff>
      <xdr:row>47</xdr:row>
      <xdr:rowOff>9525</xdr:rowOff>
    </xdr:to>
    <xdr:pic>
      <xdr:nvPicPr>
        <xdr:cNvPr id="1217" name="Picture 1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1218" name="Picture 1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38100</xdr:colOff>
      <xdr:row>47</xdr:row>
      <xdr:rowOff>9525</xdr:rowOff>
    </xdr:to>
    <xdr:pic>
      <xdr:nvPicPr>
        <xdr:cNvPr id="1219" name="Picture 1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220" name="Picture 1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1221" name="Picture 1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222" name="Picture 1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1223" name="Picture 1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224" name="Picture 1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38100</xdr:colOff>
      <xdr:row>48</xdr:row>
      <xdr:rowOff>9525</xdr:rowOff>
    </xdr:to>
    <xdr:pic>
      <xdr:nvPicPr>
        <xdr:cNvPr id="1225" name="Picture 1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</xdr:colOff>
      <xdr:row>59</xdr:row>
      <xdr:rowOff>9525</xdr:rowOff>
    </xdr:to>
    <xdr:pic>
      <xdr:nvPicPr>
        <xdr:cNvPr id="1226" name="Picture 1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38100</xdr:colOff>
      <xdr:row>59</xdr:row>
      <xdr:rowOff>9525</xdr:rowOff>
    </xdr:to>
    <xdr:pic>
      <xdr:nvPicPr>
        <xdr:cNvPr id="1227" name="Picture 1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228" name="Picture 1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1229" name="Picture 1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230" name="Picture 1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1231" name="Picture 1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232" name="Picture 1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38100</xdr:colOff>
      <xdr:row>64</xdr:row>
      <xdr:rowOff>9525</xdr:rowOff>
    </xdr:to>
    <xdr:pic>
      <xdr:nvPicPr>
        <xdr:cNvPr id="1233" name="Picture 1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</xdr:colOff>
      <xdr:row>70</xdr:row>
      <xdr:rowOff>9525</xdr:rowOff>
    </xdr:to>
    <xdr:pic>
      <xdr:nvPicPr>
        <xdr:cNvPr id="1234" name="Picture 1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38100</xdr:colOff>
      <xdr:row>70</xdr:row>
      <xdr:rowOff>9525</xdr:rowOff>
    </xdr:to>
    <xdr:pic>
      <xdr:nvPicPr>
        <xdr:cNvPr id="1235" name="Picture 1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236" name="Picture 1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38100</xdr:colOff>
      <xdr:row>76</xdr:row>
      <xdr:rowOff>9525</xdr:rowOff>
    </xdr:to>
    <xdr:pic>
      <xdr:nvPicPr>
        <xdr:cNvPr id="1237" name="Picture 1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</xdr:colOff>
      <xdr:row>66</xdr:row>
      <xdr:rowOff>9525</xdr:rowOff>
    </xdr:to>
    <xdr:pic>
      <xdr:nvPicPr>
        <xdr:cNvPr id="1238" name="Picture 1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38100</xdr:colOff>
      <xdr:row>66</xdr:row>
      <xdr:rowOff>9525</xdr:rowOff>
    </xdr:to>
    <xdr:pic>
      <xdr:nvPicPr>
        <xdr:cNvPr id="1239" name="Picture 1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</xdr:colOff>
      <xdr:row>66</xdr:row>
      <xdr:rowOff>9525</xdr:rowOff>
    </xdr:to>
    <xdr:pic>
      <xdr:nvPicPr>
        <xdr:cNvPr id="1240" name="Picture 1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38100</xdr:colOff>
      <xdr:row>66</xdr:row>
      <xdr:rowOff>9525</xdr:rowOff>
    </xdr:to>
    <xdr:pic>
      <xdr:nvPicPr>
        <xdr:cNvPr id="1241" name="Picture 1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242" name="Picture 1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243" name="Picture 1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244" name="Picture 1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245" name="Picture 1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246" name="Picture 1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247" name="Picture 1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248" name="Picture 1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249" name="Picture 1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250" name="Picture 1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251" name="Picture 1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252" name="Picture 1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253" name="Picture 1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254" name="Picture 1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255" name="Picture 1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256" name="Picture 1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257" name="Picture 1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6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258" name="Picture 1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259" name="Picture 1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</xdr:colOff>
      <xdr:row>45</xdr:row>
      <xdr:rowOff>9525</xdr:rowOff>
    </xdr:to>
    <xdr:pic>
      <xdr:nvPicPr>
        <xdr:cNvPr id="1260" name="Picture 1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38100</xdr:colOff>
      <xdr:row>45</xdr:row>
      <xdr:rowOff>9525</xdr:rowOff>
    </xdr:to>
    <xdr:pic>
      <xdr:nvPicPr>
        <xdr:cNvPr id="1261" name="Picture 1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705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262" name="Picture 1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263" name="Picture 1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264" name="Picture 1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38100</xdr:colOff>
      <xdr:row>62</xdr:row>
      <xdr:rowOff>9525</xdr:rowOff>
    </xdr:to>
    <xdr:pic>
      <xdr:nvPicPr>
        <xdr:cNvPr id="1265" name="Picture 1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1266" name="Picture 1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38100</xdr:colOff>
      <xdr:row>79</xdr:row>
      <xdr:rowOff>9525</xdr:rowOff>
    </xdr:to>
    <xdr:pic>
      <xdr:nvPicPr>
        <xdr:cNvPr id="1267" name="Picture 1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1268" name="Picture 1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38100</xdr:colOff>
      <xdr:row>79</xdr:row>
      <xdr:rowOff>9525</xdr:rowOff>
    </xdr:to>
    <xdr:pic>
      <xdr:nvPicPr>
        <xdr:cNvPr id="1269" name="Picture 1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1270" name="Picture 1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38100</xdr:colOff>
      <xdr:row>79</xdr:row>
      <xdr:rowOff>9525</xdr:rowOff>
    </xdr:to>
    <xdr:pic>
      <xdr:nvPicPr>
        <xdr:cNvPr id="1271" name="Picture 1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28575</xdr:colOff>
      <xdr:row>68</xdr:row>
      <xdr:rowOff>9525</xdr:rowOff>
    </xdr:to>
    <xdr:pic>
      <xdr:nvPicPr>
        <xdr:cNvPr id="1272" name="Picture 1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1273" name="Picture 1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1274" name="Picture 1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1275" name="Picture 1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1276" name="Picture 1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</xdr:colOff>
      <xdr:row>68</xdr:row>
      <xdr:rowOff>9525</xdr:rowOff>
    </xdr:to>
    <xdr:pic>
      <xdr:nvPicPr>
        <xdr:cNvPr id="1277" name="Picture 1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38100</xdr:colOff>
      <xdr:row>68</xdr:row>
      <xdr:rowOff>9525</xdr:rowOff>
    </xdr:to>
    <xdr:pic>
      <xdr:nvPicPr>
        <xdr:cNvPr id="1278" name="Picture 1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279" name="Picture 1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38100</xdr:colOff>
      <xdr:row>6</xdr:row>
      <xdr:rowOff>9525</xdr:rowOff>
    </xdr:to>
    <xdr:pic>
      <xdr:nvPicPr>
        <xdr:cNvPr id="1280" name="Picture 1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281" name="Picture 1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38100</xdr:colOff>
      <xdr:row>6</xdr:row>
      <xdr:rowOff>9525</xdr:rowOff>
    </xdr:to>
    <xdr:pic>
      <xdr:nvPicPr>
        <xdr:cNvPr id="1282" name="Picture 1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283" name="Picture 1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38100</xdr:colOff>
      <xdr:row>6</xdr:row>
      <xdr:rowOff>9525</xdr:rowOff>
    </xdr:to>
    <xdr:pic>
      <xdr:nvPicPr>
        <xdr:cNvPr id="1284" name="Picture 1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285" name="Picture 1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286" name="Picture 1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93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287" name="Picture 1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1288" name="Picture 1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289" name="Picture 1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38100</xdr:colOff>
      <xdr:row>46</xdr:row>
      <xdr:rowOff>9525</xdr:rowOff>
    </xdr:to>
    <xdr:pic>
      <xdr:nvPicPr>
        <xdr:cNvPr id="1290" name="Picture 1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1291" name="Picture 1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38100</xdr:colOff>
      <xdr:row>5</xdr:row>
      <xdr:rowOff>9525</xdr:rowOff>
    </xdr:to>
    <xdr:pic>
      <xdr:nvPicPr>
        <xdr:cNvPr id="1292" name="Picture 1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293" name="Picture 1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1294" name="Picture 1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295" name="Picture 1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296" name="Picture 1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297" name="Picture 1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298" name="Picture 1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299" name="Picture 1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300" name="Picture 1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301" name="Picture 1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302" name="Picture 1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303" name="Picture 1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304" name="Picture 1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</xdr:colOff>
      <xdr:row>24</xdr:row>
      <xdr:rowOff>9525</xdr:rowOff>
    </xdr:to>
    <xdr:pic>
      <xdr:nvPicPr>
        <xdr:cNvPr id="1305" name="Picture 1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38100</xdr:colOff>
      <xdr:row>24</xdr:row>
      <xdr:rowOff>9525</xdr:rowOff>
    </xdr:to>
    <xdr:pic>
      <xdr:nvPicPr>
        <xdr:cNvPr id="1306" name="Picture 1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307" name="Picture 1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308" name="Picture 1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309" name="Picture 1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310" name="Picture 1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311" name="Picture 1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312" name="Picture 1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313" name="Picture 1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314" name="Picture 1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1315" name="Picture 1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38100</xdr:colOff>
      <xdr:row>78</xdr:row>
      <xdr:rowOff>9525</xdr:rowOff>
    </xdr:to>
    <xdr:pic>
      <xdr:nvPicPr>
        <xdr:cNvPr id="1316" name="Picture 1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1317" name="Picture 1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1318" name="Picture 1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pic>
      <xdr:nvPicPr>
        <xdr:cNvPr id="1319" name="Picture 1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38100</xdr:colOff>
      <xdr:row>49</xdr:row>
      <xdr:rowOff>9525</xdr:rowOff>
    </xdr:to>
    <xdr:pic>
      <xdr:nvPicPr>
        <xdr:cNvPr id="1320" name="Picture 1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1321" name="Picture 1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1322" name="Picture 1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1323" name="Picture 1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1324" name="Picture 1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1325" name="Picture 1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38100</xdr:colOff>
      <xdr:row>51</xdr:row>
      <xdr:rowOff>9525</xdr:rowOff>
    </xdr:to>
    <xdr:pic>
      <xdr:nvPicPr>
        <xdr:cNvPr id="1326" name="Picture 1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327" name="Picture 1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38100</xdr:colOff>
      <xdr:row>53</xdr:row>
      <xdr:rowOff>9525</xdr:rowOff>
    </xdr:to>
    <xdr:pic>
      <xdr:nvPicPr>
        <xdr:cNvPr id="1328" name="Picture 1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</xdr:colOff>
      <xdr:row>54</xdr:row>
      <xdr:rowOff>9525</xdr:rowOff>
    </xdr:to>
    <xdr:pic>
      <xdr:nvPicPr>
        <xdr:cNvPr id="1329" name="Picture 1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38100</xdr:colOff>
      <xdr:row>54</xdr:row>
      <xdr:rowOff>9525</xdr:rowOff>
    </xdr:to>
    <xdr:pic>
      <xdr:nvPicPr>
        <xdr:cNvPr id="1330" name="Picture 1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331" name="Picture 1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38100</xdr:colOff>
      <xdr:row>7</xdr:row>
      <xdr:rowOff>9525</xdr:rowOff>
    </xdr:to>
    <xdr:pic>
      <xdr:nvPicPr>
        <xdr:cNvPr id="1332" name="Picture 1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333" name="Picture 1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38100</xdr:colOff>
      <xdr:row>60</xdr:row>
      <xdr:rowOff>9525</xdr:rowOff>
    </xdr:to>
    <xdr:pic>
      <xdr:nvPicPr>
        <xdr:cNvPr id="1334" name="Picture 1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</xdr:colOff>
      <xdr:row>63</xdr:row>
      <xdr:rowOff>9525</xdr:rowOff>
    </xdr:to>
    <xdr:pic>
      <xdr:nvPicPr>
        <xdr:cNvPr id="1335" name="Picture 1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38100</xdr:colOff>
      <xdr:row>63</xdr:row>
      <xdr:rowOff>9525</xdr:rowOff>
    </xdr:to>
    <xdr:pic>
      <xdr:nvPicPr>
        <xdr:cNvPr id="1336" name="Picture 1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39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</xdr:colOff>
      <xdr:row>65</xdr:row>
      <xdr:rowOff>9525</xdr:rowOff>
    </xdr:to>
    <xdr:pic>
      <xdr:nvPicPr>
        <xdr:cNvPr id="1337" name="Picture 1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38100</xdr:colOff>
      <xdr:row>65</xdr:row>
      <xdr:rowOff>9525</xdr:rowOff>
    </xdr:to>
    <xdr:pic>
      <xdr:nvPicPr>
        <xdr:cNvPr id="1338" name="Picture 1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1339" name="Picture 1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1340" name="Picture 1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1341" name="Picture 1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1342" name="Picture 1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1343" name="Picture 1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</xdr:colOff>
      <xdr:row>67</xdr:row>
      <xdr:rowOff>9525</xdr:rowOff>
    </xdr:to>
    <xdr:pic>
      <xdr:nvPicPr>
        <xdr:cNvPr id="1344" name="Picture 1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345" name="Picture 1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99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38100</xdr:colOff>
      <xdr:row>77</xdr:row>
      <xdr:rowOff>9525</xdr:rowOff>
    </xdr:to>
    <xdr:pic>
      <xdr:nvPicPr>
        <xdr:cNvPr id="1346" name="Picture 1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99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347" name="Picture 1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348" name="Picture 1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349" name="Picture 1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350" name="Picture 1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351" name="Picture 1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38100</xdr:colOff>
      <xdr:row>81</xdr:row>
      <xdr:rowOff>9525</xdr:rowOff>
    </xdr:to>
    <xdr:pic>
      <xdr:nvPicPr>
        <xdr:cNvPr id="1352" name="Picture 1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499" name="Picture 14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00" name="Picture 14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01" name="Picture 15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02" name="Picture 15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03" name="Picture 15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04" name="Picture 15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05" name="Picture 15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06" name="Picture 15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07" name="Picture 15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08" name="Picture 15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09" name="Picture 15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10" name="Picture 15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11" name="Picture 15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12" name="Picture 15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13" name="Picture 15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14" name="Picture 15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15" name="Picture 15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16" name="Picture 15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17" name="Picture 15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18" name="Picture 15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19" name="Picture 15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20" name="Picture 15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21" name="Picture 15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22" name="Picture 15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23" name="Picture 15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24" name="Picture 15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4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25" name="Picture 15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26" name="Picture 15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27" name="Picture 15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28" name="Picture 15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29" name="Picture 15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30" name="Picture 15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31" name="Picture 15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32" name="Picture 15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33" name="Picture 15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34" name="Picture 15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35" name="Picture 15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36" name="Picture 15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37" name="Picture 15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38" name="Picture 15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39" name="Picture 15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40" name="Picture 15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41" name="Picture 15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42" name="Picture 15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43" name="Picture 15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44" name="Picture 15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45" name="Picture 15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46" name="Picture 15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47" name="Picture 15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48" name="Picture 15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49" name="Picture 15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50" name="Picture 15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51" name="Picture 15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52" name="Picture 15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53" name="Picture 15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54" name="Picture 15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55" name="Picture 15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56" name="Picture 15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57" name="Picture 15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58" name="Picture 15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59" name="Picture 15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60" name="Picture 15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61" name="Picture 15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62" name="Picture 15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63" name="Picture 15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64" name="Picture 15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65" name="Picture 15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66" name="Picture 15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67" name="Picture 15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68" name="Picture 15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69" name="Picture 15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70" name="Picture 15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71" name="Picture 15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72" name="Picture 15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73" name="Picture 15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74" name="Picture 15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75" name="Picture 15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76" name="Picture 15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28575" cy="9525"/>
    <xdr:pic>
      <xdr:nvPicPr>
        <xdr:cNvPr id="1577" name="Picture 15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78" name="Picture 15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79" name="Picture 15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80" name="Picture 15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81" name="Picture 15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82" name="Picture 15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83" name="Picture 15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84" name="Picture 15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85" name="Picture 15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86" name="Picture 15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87" name="Picture 15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88" name="Picture 15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89" name="Picture 15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90" name="Picture 15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91" name="Picture 15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92" name="Picture 15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93" name="Picture 15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94" name="Picture 15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95" name="Picture 15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96" name="Picture 15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97" name="Picture 15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44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598" name="Picture 15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599" name="Picture 15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00" name="Picture 15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01" name="Picture 16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02" name="Picture 16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03" name="Picture 16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04" name="Picture 16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05" name="Picture 16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06" name="Picture 16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07" name="Picture 16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08" name="Picture 16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09" name="Picture 16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10" name="Picture 16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11" name="Picture 16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12" name="Picture 16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13" name="Picture 16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14" name="Picture 16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15" name="Picture 16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16" name="Picture 16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17" name="Picture 16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18" name="Picture 16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19" name="Picture 16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20" name="Picture 16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21" name="Picture 16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22" name="Picture 16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23" name="Picture 16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24" name="Picture 16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25" name="Picture 16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28575" cy="9525"/>
    <xdr:pic>
      <xdr:nvPicPr>
        <xdr:cNvPr id="1626" name="Picture 16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27" name="Picture 16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28" name="Picture 16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29" name="Picture 16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30" name="Picture 16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31" name="Picture 16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32" name="Picture 16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33" name="Picture 16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34" name="Picture 16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35" name="Picture 16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36" name="Picture 16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37" name="Picture 16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38" name="Picture 16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39" name="Picture 16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40" name="Picture 16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41" name="Picture 16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42" name="Picture 16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4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643" name="Picture 16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38100" cy="9525"/>
    <xdr:pic>
      <xdr:nvPicPr>
        <xdr:cNvPr id="1644" name="Picture 16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28575</xdr:colOff>
      <xdr:row>105</xdr:row>
      <xdr:rowOff>19049</xdr:rowOff>
    </xdr:from>
    <xdr:to>
      <xdr:col>16</xdr:col>
      <xdr:colOff>200025</xdr:colOff>
      <xdr:row>116</xdr:row>
      <xdr:rowOff>85724</xdr:rowOff>
    </xdr:to>
    <xdr:sp macro="" textlink="">
      <xdr:nvSpPr>
        <xdr:cNvPr id="1472" name="TextBox 1471"/>
        <xdr:cNvSpPr txBox="1"/>
      </xdr:nvSpPr>
      <xdr:spPr>
        <a:xfrm>
          <a:off x="6286500" y="25641299"/>
          <a:ext cx="4924425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PET-CT</a:t>
          </a:r>
        </a:p>
        <a:p>
          <a:r>
            <a:rPr lang="en-GB" sz="1100"/>
            <a:t>Spoke with ward,</a:t>
          </a:r>
          <a:r>
            <a:rPr lang="en-GB" sz="1100" baseline="0"/>
            <a:t> very proactive in getting to the bottom of the problem and has emailed all staff to ask them to take care that the MRN should be used and not the E-number on their patient form.</a:t>
          </a:r>
        </a:p>
        <a:p>
          <a:r>
            <a:rPr lang="en-GB" sz="1100" baseline="0"/>
            <a:t>Kathy asked if I would check in a month and if I notice it is still happening to let her know and she will remind the individuals. - 20/09/2021</a:t>
          </a:r>
        </a:p>
        <a:p>
          <a:endParaRPr lang="en-GB" sz="1100" baseline="0"/>
        </a:p>
        <a:p>
          <a:r>
            <a:rPr lang="en-GB" sz="1100"/>
            <a:t>12/12/2021 - 12/01/2022: 42 patients ran only one incorrect</a:t>
          </a:r>
          <a:r>
            <a:rPr lang="en-GB" sz="1100" baseline="0"/>
            <a:t> MRN. excellant improvement.</a:t>
          </a:r>
          <a:endParaRPr lang="en-GB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38100</xdr:colOff>
      <xdr:row>74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5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38100</xdr:colOff>
      <xdr:row>76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2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7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7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38100</xdr:colOff>
      <xdr:row>68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38100</xdr:colOff>
      <xdr:row>68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38100</xdr:colOff>
      <xdr:row>70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38100</xdr:colOff>
      <xdr:row>71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7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38100</xdr:colOff>
      <xdr:row>73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2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38100</xdr:colOff>
      <xdr:row>66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6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38100</xdr:colOff>
      <xdr:row>78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4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38100</xdr:colOff>
      <xdr:row>72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4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38100</xdr:colOff>
      <xdr:row>77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0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38100</xdr:colOff>
      <xdr:row>68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3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38100</xdr:colOff>
      <xdr:row>79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2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38100</xdr:colOff>
      <xdr:row>69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6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9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38100</xdr:colOff>
      <xdr:row>75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9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3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28575</xdr:colOff>
      <xdr:row>67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38100</xdr:colOff>
      <xdr:row>67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5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08" name="Picture 4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409" name="Picture 4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10" name="Picture 4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11" name="Picture 4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12" name="Picture 4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413" name="Picture 4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14" name="Picture 4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15" name="Picture 4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16" name="Picture 4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17" name="Picture 4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18" name="Picture 4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419" name="Picture 4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20" name="Picture 4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21" name="Picture 4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22" name="Picture 4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23" name="Picture 4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24" name="Picture 4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425" name="Picture 4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26" name="Picture 4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27" name="Picture 4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28" name="Picture 4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29" name="Picture 4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30" name="Picture 4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31" name="Picture 4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432" name="Picture 4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433" name="Picture 4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434" name="Picture 4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435" name="Picture 4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36" name="Picture 4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37" name="Picture 4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38" name="Picture 4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439" name="Picture 4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40" name="Picture 4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41" name="Picture 4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42" name="Picture 4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43" name="Picture 4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44" name="Picture 4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445" name="Picture 4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46" name="Picture 4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47" name="Picture 4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448" name="Picture 4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49" name="Picture 4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450" name="Picture 4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51" name="Picture 4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452" name="Picture 4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53" name="Picture 4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54" name="Picture 4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55" name="Picture 4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56" name="Picture 4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57" name="Picture 4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58" name="Picture 4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59" name="Picture 4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60" name="Picture 4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61" name="Picture 4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62" name="Picture 4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63" name="Picture 4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464" name="Picture 4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65" name="Picture 4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466" name="Picture 4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67" name="Picture 4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68" name="Picture 4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69" name="Picture 4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70" name="Picture 4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71" name="Picture 4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472" name="Picture 4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473" name="Picture 4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474" name="Picture 4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475" name="Picture 4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476" name="Picture 4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77" name="Picture 4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9525</xdr:rowOff>
    </xdr:to>
    <xdr:pic>
      <xdr:nvPicPr>
        <xdr:cNvPr id="478" name="Picture 4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479" name="Picture 4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480" name="Picture 4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0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81" name="Picture 4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38100</xdr:colOff>
      <xdr:row>81</xdr:row>
      <xdr:rowOff>9525</xdr:rowOff>
    </xdr:to>
    <xdr:pic>
      <xdr:nvPicPr>
        <xdr:cNvPr id="482" name="Picture 4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83" name="Picture 4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484" name="Picture 4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85" name="Picture 4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486" name="Picture 4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87" name="Picture 4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488" name="Picture 4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89" name="Picture 4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38100</xdr:colOff>
      <xdr:row>80</xdr:row>
      <xdr:rowOff>9525</xdr:rowOff>
    </xdr:to>
    <xdr:pic>
      <xdr:nvPicPr>
        <xdr:cNvPr id="490" name="Picture 4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0.04924</cdr:x>
      <cdr:y>0.61322</cdr:y>
    </cdr:from>
    <cdr:to>
      <cdr:x>0.98144</cdr:x>
      <cdr:y>0.61322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78753" y="3083920"/>
          <a:ext cx="906379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2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3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28575</xdr:colOff>
      <xdr:row>45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3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2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256049</xdr:colOff>
      <xdr:row>0</xdr:row>
      <xdr:rowOff>194597</xdr:rowOff>
    </xdr:from>
    <xdr:to>
      <xdr:col>24</xdr:col>
      <xdr:colOff>358469</xdr:colOff>
      <xdr:row>27</xdr:row>
      <xdr:rowOff>122903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92178</xdr:colOff>
      <xdr:row>17</xdr:row>
      <xdr:rowOff>133145</xdr:rowOff>
    </xdr:from>
    <xdr:to>
      <xdr:col>24</xdr:col>
      <xdr:colOff>194597</xdr:colOff>
      <xdr:row>17</xdr:row>
      <xdr:rowOff>133145</xdr:rowOff>
    </xdr:to>
    <xdr:cxnSp macro="">
      <xdr:nvCxnSpPr>
        <xdr:cNvPr id="409" name="Straight Connector 408"/>
        <xdr:cNvCxnSpPr/>
      </xdr:nvCxnSpPr>
      <xdr:spPr>
        <a:xfrm>
          <a:off x="5788128" y="3905045"/>
          <a:ext cx="16904519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0.206</cdr:y>
    </cdr:from>
    <cdr:to>
      <cdr:x>0.05224</cdr:x>
      <cdr:y>0.62186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54772"/>
          <a:ext cx="494900" cy="2129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Total of emergency ID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0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01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1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</xdr:colOff>
      <xdr:row>21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371474</xdr:colOff>
      <xdr:row>0</xdr:row>
      <xdr:rowOff>323850</xdr:rowOff>
    </xdr:from>
    <xdr:to>
      <xdr:col>22</xdr:col>
      <xdr:colOff>295275</xdr:colOff>
      <xdr:row>29</xdr:row>
      <xdr:rowOff>152399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323850</xdr:colOff>
      <xdr:row>20</xdr:row>
      <xdr:rowOff>57150</xdr:rowOff>
    </xdr:from>
    <xdr:to>
      <xdr:col>22</xdr:col>
      <xdr:colOff>114300</xdr:colOff>
      <xdr:row>20</xdr:row>
      <xdr:rowOff>57150</xdr:rowOff>
    </xdr:to>
    <xdr:cxnSp macro="">
      <xdr:nvCxnSpPr>
        <xdr:cNvPr id="409" name="Straight Connector 408"/>
        <xdr:cNvCxnSpPr/>
      </xdr:nvCxnSpPr>
      <xdr:spPr>
        <a:xfrm>
          <a:off x="5886450" y="4257675"/>
          <a:ext cx="101536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9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91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9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92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9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92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91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1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1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1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0</xdr:row>
      <xdr:rowOff>342900</xdr:rowOff>
    </xdr:from>
    <xdr:to>
      <xdr:col>22</xdr:col>
      <xdr:colOff>200025</xdr:colOff>
      <xdr:row>24</xdr:row>
      <xdr:rowOff>152400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0.09242</cdr:x>
      <cdr:y>0.60913</cdr:y>
    </cdr:from>
    <cdr:to>
      <cdr:x>0.98546</cdr:x>
      <cdr:y>0.61111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847724" y="2924176"/>
          <a:ext cx="8191500" cy="95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" name="Picture 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" name="Picture 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" name="Picture 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5" name="Picture 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" name="Picture 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7" name="Picture 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" name="Picture 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9" name="Picture 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0" name="Picture 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1" name="Picture 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" name="Picture 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13" name="Picture 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4" name="Picture 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38100</xdr:colOff>
      <xdr:row>45</xdr:row>
      <xdr:rowOff>9525</xdr:rowOff>
    </xdr:to>
    <xdr:pic>
      <xdr:nvPicPr>
        <xdr:cNvPr id="15" name="Picture 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8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6" name="Picture 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17" name="Picture 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8" name="Picture 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19" name="Picture 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0" name="Picture 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1" name="Picture 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22" name="Picture 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38100</xdr:colOff>
      <xdr:row>56</xdr:row>
      <xdr:rowOff>9525</xdr:rowOff>
    </xdr:to>
    <xdr:pic>
      <xdr:nvPicPr>
        <xdr:cNvPr id="23" name="Picture 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4" name="Picture 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25" name="Picture 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6" name="Picture 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27" name="Picture 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8" name="Picture 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9" name="Picture 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0" name="Picture 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1" name="Picture 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2" name="Picture 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3" name="Picture 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4" name="Picture 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5" name="Picture 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6" name="Picture 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7" name="Picture 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8" name="Picture 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9" name="Picture 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0" name="Picture 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1" name="Picture 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2" name="Picture 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3" name="Picture 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4" name="Picture 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5" name="Picture 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" name="Picture 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7" name="Picture 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8" name="Picture 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49" name="Picture 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50" name="Picture 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51" name="Picture 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52" name="Picture 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53" name="Picture 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54" name="Picture 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55" name="Picture 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6" name="Picture 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13</xdr:row>
      <xdr:rowOff>9525</xdr:rowOff>
    </xdr:to>
    <xdr:pic>
      <xdr:nvPicPr>
        <xdr:cNvPr id="57" name="Picture 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8" name="Picture 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59" name="Picture 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0" name="Picture 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61" name="Picture 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2" name="Picture 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63" name="Picture 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4" name="Picture 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65" name="Picture 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6" name="Picture 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67" name="Picture 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8" name="Picture 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69" name="Picture 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70" name="Picture 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38100</xdr:colOff>
      <xdr:row>46</xdr:row>
      <xdr:rowOff>9525</xdr:rowOff>
    </xdr:to>
    <xdr:pic>
      <xdr:nvPicPr>
        <xdr:cNvPr id="71" name="Picture 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72" name="Picture 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73" name="Picture 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74" name="Picture 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75" name="Picture 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6" name="Picture 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77" name="Picture 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8" name="Picture 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38100</xdr:colOff>
      <xdr:row>4</xdr:row>
      <xdr:rowOff>9525</xdr:rowOff>
    </xdr:to>
    <xdr:pic>
      <xdr:nvPicPr>
        <xdr:cNvPr id="79" name="Picture 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0" name="Picture 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12</xdr:row>
      <xdr:rowOff>9525</xdr:rowOff>
    </xdr:to>
    <xdr:pic>
      <xdr:nvPicPr>
        <xdr:cNvPr id="81" name="Picture 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2" name="Picture 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83" name="Picture 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4" name="Picture 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85" name="Picture 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6" name="Picture 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87" name="Picture 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88" name="Picture 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38100</xdr:colOff>
      <xdr:row>60</xdr:row>
      <xdr:rowOff>9525</xdr:rowOff>
    </xdr:to>
    <xdr:pic>
      <xdr:nvPicPr>
        <xdr:cNvPr id="89" name="Picture 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0" name="Picture 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91" name="Picture 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92" name="Picture 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93" name="Picture 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94" name="Picture 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11</xdr:row>
      <xdr:rowOff>9525</xdr:rowOff>
    </xdr:to>
    <xdr:pic>
      <xdr:nvPicPr>
        <xdr:cNvPr id="95" name="Picture 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96" name="Picture 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97" name="Picture 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98" name="Picture 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99" name="Picture 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100" name="Picture 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101" name="Picture 1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2" name="Picture 1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103" name="Picture 1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4" name="Picture 1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105" name="Picture 1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6" name="Picture 1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107" name="Picture 1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8" name="Picture 1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109" name="Picture 1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10" name="Picture 1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111" name="Picture 1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12" name="Picture 1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113" name="Picture 1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14" name="Picture 1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115" name="Picture 1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16" name="Picture 1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117" name="Picture 1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18" name="Picture 1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19" name="Picture 1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20" name="Picture 1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121" name="Picture 1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22" name="Picture 1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23" name="Picture 1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124" name="Picture 1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125" name="Picture 1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6" name="Picture 1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27" name="Picture 1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28" name="Picture 1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129" name="Picture 1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30" name="Picture 1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31" name="Picture 1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132" name="Picture 1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133" name="Picture 1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34" name="Picture 1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135" name="Picture 1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36" name="Picture 1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137" name="Picture 1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38" name="Picture 1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139" name="Picture 1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0" name="Picture 1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41" name="Picture 1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2" name="Picture 1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143" name="Picture 1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44" name="Picture 1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38100</xdr:colOff>
      <xdr:row>44</xdr:row>
      <xdr:rowOff>9525</xdr:rowOff>
    </xdr:to>
    <xdr:pic>
      <xdr:nvPicPr>
        <xdr:cNvPr id="145" name="Picture 1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46" name="Picture 1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47" name="Picture 1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48" name="Picture 1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38100</xdr:colOff>
      <xdr:row>35</xdr:row>
      <xdr:rowOff>9525</xdr:rowOff>
    </xdr:to>
    <xdr:pic>
      <xdr:nvPicPr>
        <xdr:cNvPr id="149" name="Picture 1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" name="Picture 1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51" name="Picture 1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" name="Picture 1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53" name="Picture 1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" name="Picture 1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55" name="Picture 1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6" name="Picture 1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57" name="Picture 1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8" name="Picture 1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159" name="Picture 1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160" name="Picture 1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4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38100</xdr:colOff>
      <xdr:row>47</xdr:row>
      <xdr:rowOff>9525</xdr:rowOff>
    </xdr:to>
    <xdr:pic>
      <xdr:nvPicPr>
        <xdr:cNvPr id="161" name="Picture 1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48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" name="Picture 1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38100</xdr:colOff>
      <xdr:row>2</xdr:row>
      <xdr:rowOff>9525</xdr:rowOff>
    </xdr:to>
    <xdr:pic>
      <xdr:nvPicPr>
        <xdr:cNvPr id="163" name="Picture 1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64" name="Picture 1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165" name="Picture 1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66" name="Picture 1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167" name="Picture 1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68" name="Picture 1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69" name="Picture 1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70" name="Picture 1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171" name="Picture 1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2" name="Picture 1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38100</xdr:colOff>
      <xdr:row>3</xdr:row>
      <xdr:rowOff>9525</xdr:rowOff>
    </xdr:to>
    <xdr:pic>
      <xdr:nvPicPr>
        <xdr:cNvPr id="173" name="Picture 1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74" name="Picture 1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175" name="Picture 1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76" name="Picture 1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</xdr:colOff>
      <xdr:row>54</xdr:row>
      <xdr:rowOff>9525</xdr:rowOff>
    </xdr:to>
    <xdr:pic>
      <xdr:nvPicPr>
        <xdr:cNvPr id="177" name="Picture 1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78" name="Picture 1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179" name="Picture 1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180" name="Picture 1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38100</xdr:colOff>
      <xdr:row>61</xdr:row>
      <xdr:rowOff>9525</xdr:rowOff>
    </xdr:to>
    <xdr:pic>
      <xdr:nvPicPr>
        <xdr:cNvPr id="181" name="Picture 1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9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82" name="Picture 1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183" name="Picture 1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84" name="Picture 1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185" name="Picture 1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86" name="Picture 1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187" name="Picture 1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8" name="Picture 1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38100</xdr:colOff>
      <xdr:row>5</xdr:row>
      <xdr:rowOff>9525</xdr:rowOff>
    </xdr:to>
    <xdr:pic>
      <xdr:nvPicPr>
        <xdr:cNvPr id="189" name="Picture 1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90" name="Picture 1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91" name="Picture 1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92" name="Picture 1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193" name="Picture 1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94" name="Picture 1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95" name="Picture 1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96" name="Picture 1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97" name="Picture 1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198" name="Picture 1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38100</xdr:colOff>
      <xdr:row>36</xdr:row>
      <xdr:rowOff>9525</xdr:rowOff>
    </xdr:to>
    <xdr:pic>
      <xdr:nvPicPr>
        <xdr:cNvPr id="199" name="Picture 1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00" name="Picture 1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01" name="Picture 2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2" name="Picture 2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03" name="Picture 2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4" name="Picture 2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205" name="Picture 2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06" name="Picture 2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38100</xdr:colOff>
      <xdr:row>65</xdr:row>
      <xdr:rowOff>9525</xdr:rowOff>
    </xdr:to>
    <xdr:pic>
      <xdr:nvPicPr>
        <xdr:cNvPr id="207" name="Picture 2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08" name="Picture 2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09" name="Picture 2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0" name="Picture 2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11" name="Picture 2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2" name="Picture 2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13" name="Picture 2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14" name="Picture 2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15" name="Picture 2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16" name="Picture 2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217" name="Picture 2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18" name="Picture 2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19" name="Picture 2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9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20" name="Picture 2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38100</xdr:colOff>
      <xdr:row>55</xdr:row>
      <xdr:rowOff>9525</xdr:rowOff>
    </xdr:to>
    <xdr:pic>
      <xdr:nvPicPr>
        <xdr:cNvPr id="221" name="Picture 2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9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2" name="Picture 2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23" name="Picture 2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24" name="Picture 2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225" name="Picture 2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226" name="Picture 2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27" name="Picture 2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28" name="Picture 2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29" name="Picture 2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30" name="Picture 2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31" name="Picture 2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32" name="Picture 2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233" name="Picture 2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234" name="Picture 2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2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36" name="Picture 2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37" name="Picture 2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38" name="Picture 2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9" name="Picture 2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40" name="Picture 2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41" name="Picture 2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242" name="Picture 2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43" name="Picture 2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38100</xdr:colOff>
      <xdr:row>64</xdr:row>
      <xdr:rowOff>9525</xdr:rowOff>
    </xdr:to>
    <xdr:pic>
      <xdr:nvPicPr>
        <xdr:cNvPr id="244" name="Picture 2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45" name="Picture 2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38100</xdr:colOff>
      <xdr:row>6</xdr:row>
      <xdr:rowOff>9525</xdr:rowOff>
    </xdr:to>
    <xdr:pic>
      <xdr:nvPicPr>
        <xdr:cNvPr id="246" name="Picture 2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47" name="Picture 2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38100</xdr:colOff>
      <xdr:row>59</xdr:row>
      <xdr:rowOff>9525</xdr:rowOff>
    </xdr:to>
    <xdr:pic>
      <xdr:nvPicPr>
        <xdr:cNvPr id="248" name="Picture 2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49" name="Picture 2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38100</xdr:colOff>
      <xdr:row>62</xdr:row>
      <xdr:rowOff>9525</xdr:rowOff>
    </xdr:to>
    <xdr:pic>
      <xdr:nvPicPr>
        <xdr:cNvPr id="250" name="Picture 2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51" name="Picture 2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38100</xdr:colOff>
      <xdr:row>15</xdr:row>
      <xdr:rowOff>9525</xdr:rowOff>
    </xdr:to>
    <xdr:pic>
      <xdr:nvPicPr>
        <xdr:cNvPr id="252" name="Picture 2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53" name="Picture 2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38100</xdr:colOff>
      <xdr:row>41</xdr:row>
      <xdr:rowOff>9525</xdr:rowOff>
    </xdr:to>
    <xdr:pic>
      <xdr:nvPicPr>
        <xdr:cNvPr id="254" name="Picture 2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55" name="Picture 2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38100</xdr:colOff>
      <xdr:row>14</xdr:row>
      <xdr:rowOff>9525</xdr:rowOff>
    </xdr:to>
    <xdr:pic>
      <xdr:nvPicPr>
        <xdr:cNvPr id="256" name="Picture 2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57" name="Picture 2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58" name="Picture 2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59" name="Picture 2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60" name="Picture 2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61" name="Picture 2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62" name="Picture 2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63" name="Picture 2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64" name="Picture 2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65" name="Picture 2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66" name="Picture 2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67" name="Picture 2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38100</xdr:colOff>
      <xdr:row>57</xdr:row>
      <xdr:rowOff>9525</xdr:rowOff>
    </xdr:to>
    <xdr:pic>
      <xdr:nvPicPr>
        <xdr:cNvPr id="268" name="Picture 2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269" name="Picture 2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38100</xdr:colOff>
      <xdr:row>53</xdr:row>
      <xdr:rowOff>9525</xdr:rowOff>
    </xdr:to>
    <xdr:pic>
      <xdr:nvPicPr>
        <xdr:cNvPr id="270" name="Picture 2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71" name="Picture 2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72" name="Picture 2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73" name="Picture 2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38100</xdr:colOff>
      <xdr:row>40</xdr:row>
      <xdr:rowOff>9525</xdr:rowOff>
    </xdr:to>
    <xdr:pic>
      <xdr:nvPicPr>
        <xdr:cNvPr id="274" name="Picture 2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5" name="Picture 2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276" name="Picture 2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7" name="Picture 2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278" name="Picture 2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279" name="Picture 2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38100</xdr:colOff>
      <xdr:row>58</xdr:row>
      <xdr:rowOff>9525</xdr:rowOff>
    </xdr:to>
    <xdr:pic>
      <xdr:nvPicPr>
        <xdr:cNvPr id="280" name="Picture 2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81" name="Picture 2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38100</xdr:colOff>
      <xdr:row>7</xdr:row>
      <xdr:rowOff>9525</xdr:rowOff>
    </xdr:to>
    <xdr:pic>
      <xdr:nvPicPr>
        <xdr:cNvPr id="282" name="Picture 2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3" name="Picture 2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84" name="Picture 2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5" name="Picture 2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86" name="Picture 2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7" name="Picture 2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38100</xdr:colOff>
      <xdr:row>52</xdr:row>
      <xdr:rowOff>9525</xdr:rowOff>
    </xdr:to>
    <xdr:pic>
      <xdr:nvPicPr>
        <xdr:cNvPr id="288" name="Picture 2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89" name="Picture 2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38100</xdr:colOff>
      <xdr:row>43</xdr:row>
      <xdr:rowOff>9525</xdr:rowOff>
    </xdr:to>
    <xdr:pic>
      <xdr:nvPicPr>
        <xdr:cNvPr id="290" name="Picture 2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91" name="Picture 2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38100</xdr:colOff>
      <xdr:row>28</xdr:row>
      <xdr:rowOff>9525</xdr:rowOff>
    </xdr:to>
    <xdr:pic>
      <xdr:nvPicPr>
        <xdr:cNvPr id="292" name="Picture 2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93" name="Picture 2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94" name="Picture 2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95" name="Picture 2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38100</xdr:colOff>
      <xdr:row>31</xdr:row>
      <xdr:rowOff>9525</xdr:rowOff>
    </xdr:to>
    <xdr:pic>
      <xdr:nvPicPr>
        <xdr:cNvPr id="296" name="Picture 2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97" name="Picture 2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298" name="Picture 2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99" name="Picture 2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00" name="Picture 2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01" name="Picture 3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02" name="Picture 3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03" name="Picture 3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38100</xdr:colOff>
      <xdr:row>16</xdr:row>
      <xdr:rowOff>9525</xdr:rowOff>
    </xdr:to>
    <xdr:pic>
      <xdr:nvPicPr>
        <xdr:cNvPr id="304" name="Picture 3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305" name="Picture 3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38100</xdr:colOff>
      <xdr:row>50</xdr:row>
      <xdr:rowOff>9525</xdr:rowOff>
    </xdr:to>
    <xdr:pic>
      <xdr:nvPicPr>
        <xdr:cNvPr id="306" name="Picture 3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07" name="Picture 3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08" name="Picture 30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09" name="Picture 30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10" name="Picture 30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11" name="Picture 31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38100</xdr:colOff>
      <xdr:row>29</xdr:row>
      <xdr:rowOff>9525</xdr:rowOff>
    </xdr:to>
    <xdr:pic>
      <xdr:nvPicPr>
        <xdr:cNvPr id="312" name="Picture 31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13" name="Picture 31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14" name="Picture 31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15" name="Picture 31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38100</xdr:colOff>
      <xdr:row>8</xdr:row>
      <xdr:rowOff>9525</xdr:rowOff>
    </xdr:to>
    <xdr:pic>
      <xdr:nvPicPr>
        <xdr:cNvPr id="316" name="Picture 31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17" name="Picture 31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38100</xdr:colOff>
      <xdr:row>33</xdr:row>
      <xdr:rowOff>9525</xdr:rowOff>
    </xdr:to>
    <xdr:pic>
      <xdr:nvPicPr>
        <xdr:cNvPr id="318" name="Picture 31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19" name="Picture 31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38100</xdr:colOff>
      <xdr:row>49</xdr:row>
      <xdr:rowOff>9525</xdr:rowOff>
    </xdr:to>
    <xdr:pic>
      <xdr:nvPicPr>
        <xdr:cNvPr id="320" name="Picture 31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21" name="Picture 32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22" name="Picture 32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23" name="Picture 32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24" name="Picture 32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25" name="Picture 32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38100</xdr:colOff>
      <xdr:row>34</xdr:row>
      <xdr:rowOff>9525</xdr:rowOff>
    </xdr:to>
    <xdr:pic>
      <xdr:nvPicPr>
        <xdr:cNvPr id="326" name="Picture 32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</xdr:colOff>
      <xdr:row>17</xdr:row>
      <xdr:rowOff>9525</xdr:rowOff>
    </xdr:to>
    <xdr:pic>
      <xdr:nvPicPr>
        <xdr:cNvPr id="327" name="Picture 32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28" name="Picture 32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29" name="Picture 32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30" name="Picture 32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31" name="Picture 33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32" name="Picture 33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33" name="Picture 33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4" name="Picture 33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35" name="Picture 33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6" name="Picture 33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37" name="Picture 33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8" name="Picture 33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38100</xdr:colOff>
      <xdr:row>30</xdr:row>
      <xdr:rowOff>9525</xdr:rowOff>
    </xdr:to>
    <xdr:pic>
      <xdr:nvPicPr>
        <xdr:cNvPr id="339" name="Picture 33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40" name="Picture 33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38100</xdr:colOff>
      <xdr:row>25</xdr:row>
      <xdr:rowOff>9525</xdr:rowOff>
    </xdr:to>
    <xdr:pic>
      <xdr:nvPicPr>
        <xdr:cNvPr id="341" name="Picture 34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42" name="Picture 34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43" name="Picture 34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44" name="Picture 34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38100</xdr:colOff>
      <xdr:row>38</xdr:row>
      <xdr:rowOff>9525</xdr:rowOff>
    </xdr:to>
    <xdr:pic>
      <xdr:nvPicPr>
        <xdr:cNvPr id="345" name="Picture 34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46" name="Picture 34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38100</xdr:colOff>
      <xdr:row>22</xdr:row>
      <xdr:rowOff>9525</xdr:rowOff>
    </xdr:to>
    <xdr:pic>
      <xdr:nvPicPr>
        <xdr:cNvPr id="347" name="Picture 34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48" name="Picture 34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49" name="Picture 34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0" name="Picture 34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51" name="Picture 35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352" name="Picture 35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38100</xdr:colOff>
      <xdr:row>42</xdr:row>
      <xdr:rowOff>9525</xdr:rowOff>
    </xdr:to>
    <xdr:pic>
      <xdr:nvPicPr>
        <xdr:cNvPr id="353" name="Picture 35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354" name="Picture 35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355" name="Picture 35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356" name="Picture 35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357" name="Picture 35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358" name="Picture 35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359" name="Picture 35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60" name="Picture 35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38100</xdr:colOff>
      <xdr:row>26</xdr:row>
      <xdr:rowOff>9525</xdr:rowOff>
    </xdr:to>
    <xdr:pic>
      <xdr:nvPicPr>
        <xdr:cNvPr id="361" name="Picture 36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62" name="Picture 36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63" name="Picture 36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64" name="Picture 36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65" name="Picture 36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366" name="Picture 36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38100</xdr:colOff>
      <xdr:row>39</xdr:row>
      <xdr:rowOff>9525</xdr:rowOff>
    </xdr:to>
    <xdr:pic>
      <xdr:nvPicPr>
        <xdr:cNvPr id="367" name="Picture 36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68" name="Picture 36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369" name="Picture 36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70" name="Picture 36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38100</xdr:colOff>
      <xdr:row>51</xdr:row>
      <xdr:rowOff>9525</xdr:rowOff>
    </xdr:to>
    <xdr:pic>
      <xdr:nvPicPr>
        <xdr:cNvPr id="371" name="Picture 37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72" name="Picture 37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373" name="Picture 37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74" name="Picture 37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38100</xdr:colOff>
      <xdr:row>63</xdr:row>
      <xdr:rowOff>9525</xdr:rowOff>
    </xdr:to>
    <xdr:pic>
      <xdr:nvPicPr>
        <xdr:cNvPr id="375" name="Picture 37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6" name="Picture 37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38100</xdr:colOff>
      <xdr:row>23</xdr:row>
      <xdr:rowOff>9525</xdr:rowOff>
    </xdr:to>
    <xdr:pic>
      <xdr:nvPicPr>
        <xdr:cNvPr id="377" name="Picture 37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78" name="Picture 37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79" name="Picture 37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80" name="Picture 37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38100</xdr:colOff>
      <xdr:row>27</xdr:row>
      <xdr:rowOff>9525</xdr:rowOff>
    </xdr:to>
    <xdr:pic>
      <xdr:nvPicPr>
        <xdr:cNvPr id="381" name="Picture 38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82" name="Picture 38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38100</xdr:colOff>
      <xdr:row>18</xdr:row>
      <xdr:rowOff>9525</xdr:rowOff>
    </xdr:to>
    <xdr:pic>
      <xdr:nvPicPr>
        <xdr:cNvPr id="383" name="Picture 38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84" name="Picture 38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38100</xdr:colOff>
      <xdr:row>21</xdr:row>
      <xdr:rowOff>9525</xdr:rowOff>
    </xdr:to>
    <xdr:pic>
      <xdr:nvPicPr>
        <xdr:cNvPr id="385" name="Picture 38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86" name="Picture 38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38100</xdr:colOff>
      <xdr:row>9</xdr:row>
      <xdr:rowOff>9525</xdr:rowOff>
    </xdr:to>
    <xdr:pic>
      <xdr:nvPicPr>
        <xdr:cNvPr id="387" name="Picture 38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388" name="Picture 38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38100</xdr:colOff>
      <xdr:row>48</xdr:row>
      <xdr:rowOff>9525</xdr:rowOff>
    </xdr:to>
    <xdr:pic>
      <xdr:nvPicPr>
        <xdr:cNvPr id="389" name="Picture 38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90" name="Picture 38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38100</xdr:colOff>
      <xdr:row>24</xdr:row>
      <xdr:rowOff>9525</xdr:rowOff>
    </xdr:to>
    <xdr:pic>
      <xdr:nvPicPr>
        <xdr:cNvPr id="391" name="Picture 39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92" name="Picture 39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38100</xdr:colOff>
      <xdr:row>32</xdr:row>
      <xdr:rowOff>9525</xdr:rowOff>
    </xdr:to>
    <xdr:pic>
      <xdr:nvPicPr>
        <xdr:cNvPr id="393" name="Picture 39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94" name="Picture 39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95" name="Picture 39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96" name="Picture 39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97" name="Picture 39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398" name="Picture 397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38100</xdr:colOff>
      <xdr:row>37</xdr:row>
      <xdr:rowOff>9525</xdr:rowOff>
    </xdr:to>
    <xdr:pic>
      <xdr:nvPicPr>
        <xdr:cNvPr id="399" name="Picture 398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0" name="Picture 399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38100</xdr:colOff>
      <xdr:row>19</xdr:row>
      <xdr:rowOff>9525</xdr:rowOff>
    </xdr:to>
    <xdr:pic>
      <xdr:nvPicPr>
        <xdr:cNvPr id="401" name="Picture 400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2" name="Picture 401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403" name="Picture 402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4" name="Picture 403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38100</xdr:colOff>
      <xdr:row>10</xdr:row>
      <xdr:rowOff>9525</xdr:rowOff>
    </xdr:to>
    <xdr:pic>
      <xdr:nvPicPr>
        <xdr:cNvPr id="405" name="Picture 404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6" name="Picture 405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38100</xdr:colOff>
      <xdr:row>20</xdr:row>
      <xdr:rowOff>9525</xdr:rowOff>
    </xdr:to>
    <xdr:pic>
      <xdr:nvPicPr>
        <xdr:cNvPr id="407" name="Picture 406" descr="https://poccs.ruh-bath.nhs.uk/qcm3/images/English/n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381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1</xdr:row>
      <xdr:rowOff>123825</xdr:rowOff>
    </xdr:from>
    <xdr:to>
      <xdr:col>22</xdr:col>
      <xdr:colOff>381000</xdr:colOff>
      <xdr:row>24</xdr:row>
      <xdr:rowOff>19050</xdr:rowOff>
    </xdr:to>
    <xdr:graphicFrame macro="">
      <xdr:nvGraphicFramePr>
        <xdr:cNvPr id="408" name="Chart 4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23" zoomScale="93" zoomScaleNormal="93" workbookViewId="0">
      <selection activeCell="D45" sqref="D45"/>
    </sheetView>
  </sheetViews>
  <sheetFormatPr defaultRowHeight="15" x14ac:dyDescent="0.25"/>
  <cols>
    <col min="1" max="1" width="30.7109375" customWidth="1"/>
    <col min="2" max="2" width="14" customWidth="1"/>
    <col min="3" max="3" width="14.5703125" customWidth="1"/>
    <col min="4" max="4" width="16.5703125" customWidth="1"/>
  </cols>
  <sheetData>
    <row r="1" spans="1:5" ht="41.25" customHeight="1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5" ht="15.75" x14ac:dyDescent="0.25">
      <c r="A2" s="3" t="s">
        <v>4</v>
      </c>
      <c r="B2" s="4">
        <v>2</v>
      </c>
      <c r="C2" s="5">
        <v>2</v>
      </c>
      <c r="D2" s="6">
        <v>0</v>
      </c>
    </row>
    <row r="3" spans="1:5" ht="15.75" x14ac:dyDescent="0.25">
      <c r="A3" s="7" t="s">
        <v>6</v>
      </c>
      <c r="B3" s="4">
        <v>2</v>
      </c>
      <c r="C3" s="5">
        <v>0</v>
      </c>
      <c r="D3" s="6">
        <f>(100/B3)*C3</f>
        <v>0</v>
      </c>
    </row>
    <row r="4" spans="1:5" ht="15.75" x14ac:dyDescent="0.25">
      <c r="A4" s="3" t="s">
        <v>8</v>
      </c>
      <c r="B4" s="4">
        <v>1</v>
      </c>
      <c r="C4" s="5">
        <v>0</v>
      </c>
      <c r="D4" s="6">
        <f>(100/B4)*C4</f>
        <v>0</v>
      </c>
    </row>
    <row r="5" spans="1:5" ht="15.75" x14ac:dyDescent="0.25">
      <c r="A5" s="3" t="s">
        <v>13</v>
      </c>
      <c r="B5" s="4">
        <v>0</v>
      </c>
      <c r="C5" s="5">
        <v>0</v>
      </c>
      <c r="D5" s="6">
        <v>0</v>
      </c>
      <c r="E5">
        <v>0</v>
      </c>
    </row>
    <row r="6" spans="1:5" ht="15.75" x14ac:dyDescent="0.25">
      <c r="A6" s="3" t="s">
        <v>15</v>
      </c>
      <c r="B6" s="4">
        <v>0</v>
      </c>
      <c r="C6" s="5">
        <v>0</v>
      </c>
      <c r="D6" s="6">
        <v>0</v>
      </c>
    </row>
    <row r="7" spans="1:5" ht="15.75" x14ac:dyDescent="0.25">
      <c r="A7" s="3" t="s">
        <v>26</v>
      </c>
      <c r="B7" s="4">
        <v>0</v>
      </c>
      <c r="C7" s="5">
        <v>0</v>
      </c>
      <c r="D7" s="6">
        <v>0</v>
      </c>
    </row>
    <row r="8" spans="1:5" ht="15.75" x14ac:dyDescent="0.25">
      <c r="A8" s="3" t="s">
        <v>38</v>
      </c>
      <c r="B8" s="4">
        <v>34</v>
      </c>
      <c r="C8" s="5">
        <v>0</v>
      </c>
      <c r="D8" s="6">
        <f>(100/B8)*C8</f>
        <v>0</v>
      </c>
    </row>
    <row r="9" spans="1:5" ht="15.75" x14ac:dyDescent="0.25">
      <c r="A9" s="3" t="s">
        <v>62</v>
      </c>
      <c r="B9" s="4">
        <v>0</v>
      </c>
      <c r="C9" s="5">
        <v>0</v>
      </c>
      <c r="D9" s="6">
        <v>0</v>
      </c>
    </row>
    <row r="10" spans="1:5" ht="15.75" x14ac:dyDescent="0.25">
      <c r="A10" s="9" t="s">
        <v>65</v>
      </c>
      <c r="B10" s="4">
        <v>0</v>
      </c>
      <c r="C10" s="5">
        <v>0</v>
      </c>
      <c r="D10" s="6">
        <v>0</v>
      </c>
    </row>
    <row r="11" spans="1:5" ht="15.75" x14ac:dyDescent="0.25">
      <c r="A11" s="3" t="s">
        <v>67</v>
      </c>
      <c r="B11" s="4">
        <v>0</v>
      </c>
      <c r="C11" s="5">
        <v>0</v>
      </c>
      <c r="D11" s="6">
        <v>0</v>
      </c>
    </row>
    <row r="12" spans="1:5" ht="15.75" x14ac:dyDescent="0.25">
      <c r="A12" s="3" t="s">
        <v>17</v>
      </c>
      <c r="B12" s="4">
        <v>441</v>
      </c>
      <c r="C12" s="5">
        <v>2</v>
      </c>
      <c r="D12" s="6">
        <f t="shared" ref="D12:D43" si="0">(100/B12)*C12</f>
        <v>0.45351473922902497</v>
      </c>
    </row>
    <row r="13" spans="1:5" ht="15.75" x14ac:dyDescent="0.25">
      <c r="A13" s="3" t="s">
        <v>22</v>
      </c>
      <c r="B13" s="4">
        <v>443</v>
      </c>
      <c r="C13" s="5">
        <v>3</v>
      </c>
      <c r="D13" s="6">
        <f t="shared" si="0"/>
        <v>0.67720090293453727</v>
      </c>
    </row>
    <row r="14" spans="1:5" ht="15.75" x14ac:dyDescent="0.25">
      <c r="A14" s="3" t="s">
        <v>103</v>
      </c>
      <c r="B14" s="4">
        <v>681</v>
      </c>
      <c r="C14" s="5">
        <v>9</v>
      </c>
      <c r="D14" s="6">
        <f t="shared" si="0"/>
        <v>1.3215859030837005</v>
      </c>
    </row>
    <row r="15" spans="1:5" ht="15.75" x14ac:dyDescent="0.25">
      <c r="A15" s="3" t="s">
        <v>34</v>
      </c>
      <c r="B15" s="4">
        <v>698</v>
      </c>
      <c r="C15" s="5">
        <v>10</v>
      </c>
      <c r="D15" s="6">
        <f t="shared" si="0"/>
        <v>1.4326647564469912</v>
      </c>
    </row>
    <row r="16" spans="1:5" ht="15.75" x14ac:dyDescent="0.25">
      <c r="A16" s="3" t="s">
        <v>20</v>
      </c>
      <c r="B16" s="4">
        <v>1064</v>
      </c>
      <c r="C16" s="5">
        <v>17</v>
      </c>
      <c r="D16" s="6">
        <f t="shared" si="0"/>
        <v>1.5977443609022555</v>
      </c>
    </row>
    <row r="17" spans="1:4" ht="15.75" x14ac:dyDescent="0.25">
      <c r="A17" s="3" t="s">
        <v>18</v>
      </c>
      <c r="B17" s="4">
        <v>427</v>
      </c>
      <c r="C17" s="5">
        <v>8</v>
      </c>
      <c r="D17" s="6">
        <f t="shared" si="0"/>
        <v>1.873536299765808</v>
      </c>
    </row>
    <row r="18" spans="1:4" ht="15.75" x14ac:dyDescent="0.25">
      <c r="A18" s="3" t="s">
        <v>31</v>
      </c>
      <c r="B18" s="4">
        <v>260</v>
      </c>
      <c r="C18" s="5">
        <v>6</v>
      </c>
      <c r="D18" s="6">
        <f t="shared" si="0"/>
        <v>2.3076923076923079</v>
      </c>
    </row>
    <row r="19" spans="1:4" ht="15.75" x14ac:dyDescent="0.25">
      <c r="A19" s="3" t="s">
        <v>30</v>
      </c>
      <c r="B19" s="4">
        <v>584</v>
      </c>
      <c r="C19" s="5">
        <v>15</v>
      </c>
      <c r="D19" s="6">
        <f t="shared" si="0"/>
        <v>2.5684931506849313</v>
      </c>
    </row>
    <row r="20" spans="1:4" ht="15.75" x14ac:dyDescent="0.25">
      <c r="A20" s="3" t="s">
        <v>16</v>
      </c>
      <c r="B20" s="4">
        <v>322</v>
      </c>
      <c r="C20" s="5">
        <v>10</v>
      </c>
      <c r="D20" s="6">
        <f t="shared" si="0"/>
        <v>3.1055900621118009</v>
      </c>
    </row>
    <row r="21" spans="1:4" ht="17.25" customHeight="1" x14ac:dyDescent="0.25">
      <c r="A21" s="3" t="s">
        <v>23</v>
      </c>
      <c r="B21" s="4">
        <v>548</v>
      </c>
      <c r="C21" s="5">
        <v>18</v>
      </c>
      <c r="D21" s="6">
        <f t="shared" si="0"/>
        <v>3.2846715328467155</v>
      </c>
    </row>
    <row r="22" spans="1:4" ht="15.75" x14ac:dyDescent="0.25">
      <c r="A22" s="3" t="s">
        <v>40</v>
      </c>
      <c r="B22" s="4">
        <v>576</v>
      </c>
      <c r="C22" s="5">
        <v>20</v>
      </c>
      <c r="D22" s="6">
        <f t="shared" si="0"/>
        <v>3.4722222222222223</v>
      </c>
    </row>
    <row r="23" spans="1:4" ht="15.75" x14ac:dyDescent="0.25">
      <c r="A23" s="7" t="s">
        <v>27</v>
      </c>
      <c r="B23" s="4">
        <v>134</v>
      </c>
      <c r="C23" s="5">
        <v>5</v>
      </c>
      <c r="D23" s="6">
        <f t="shared" si="0"/>
        <v>3.7313432835820897</v>
      </c>
    </row>
    <row r="24" spans="1:4" ht="15.75" x14ac:dyDescent="0.25">
      <c r="A24" s="10" t="s">
        <v>29</v>
      </c>
      <c r="B24" s="4">
        <v>292</v>
      </c>
      <c r="C24" s="5">
        <v>12</v>
      </c>
      <c r="D24" s="6">
        <f t="shared" si="0"/>
        <v>4.10958904109589</v>
      </c>
    </row>
    <row r="25" spans="1:4" ht="15.75" x14ac:dyDescent="0.25">
      <c r="A25" s="3" t="s">
        <v>35</v>
      </c>
      <c r="B25" s="4">
        <v>802</v>
      </c>
      <c r="C25" s="5">
        <v>38</v>
      </c>
      <c r="D25" s="6">
        <f t="shared" si="0"/>
        <v>4.7381546134663344</v>
      </c>
    </row>
    <row r="26" spans="1:4" ht="15.75" x14ac:dyDescent="0.25">
      <c r="A26" s="3" t="s">
        <v>5</v>
      </c>
      <c r="B26" s="4">
        <v>41</v>
      </c>
      <c r="C26" s="5">
        <v>2</v>
      </c>
      <c r="D26" s="6">
        <f t="shared" si="0"/>
        <v>4.8780487804878048</v>
      </c>
    </row>
    <row r="27" spans="1:4" ht="15.75" x14ac:dyDescent="0.25">
      <c r="A27" s="3" t="s">
        <v>60</v>
      </c>
      <c r="B27" s="4">
        <v>18</v>
      </c>
      <c r="C27" s="5">
        <v>1</v>
      </c>
      <c r="D27" s="6">
        <f t="shared" si="0"/>
        <v>5.5555555555555554</v>
      </c>
    </row>
    <row r="28" spans="1:4" ht="15.75" x14ac:dyDescent="0.25">
      <c r="A28" s="3" t="s">
        <v>57</v>
      </c>
      <c r="B28" s="4">
        <v>183</v>
      </c>
      <c r="C28" s="5">
        <v>11</v>
      </c>
      <c r="D28" s="6">
        <f t="shared" si="0"/>
        <v>6.0109289617486343</v>
      </c>
    </row>
    <row r="29" spans="1:4" ht="15.75" x14ac:dyDescent="0.25">
      <c r="A29" s="7" t="s">
        <v>28</v>
      </c>
      <c r="B29" s="4">
        <v>381</v>
      </c>
      <c r="C29" s="5">
        <v>25</v>
      </c>
      <c r="D29" s="6">
        <f t="shared" si="0"/>
        <v>6.5616797900262469</v>
      </c>
    </row>
    <row r="30" spans="1:4" ht="15.75" x14ac:dyDescent="0.25">
      <c r="A30" s="3" t="s">
        <v>48</v>
      </c>
      <c r="B30" s="4">
        <v>788</v>
      </c>
      <c r="C30" s="5">
        <v>52</v>
      </c>
      <c r="D30" s="6">
        <f t="shared" si="0"/>
        <v>6.5989847715736039</v>
      </c>
    </row>
    <row r="31" spans="1:4" ht="15.75" x14ac:dyDescent="0.25">
      <c r="A31" s="3" t="s">
        <v>39</v>
      </c>
      <c r="B31" s="4">
        <v>88</v>
      </c>
      <c r="C31" s="5">
        <v>6</v>
      </c>
      <c r="D31" s="6">
        <f t="shared" si="0"/>
        <v>6.8181818181818183</v>
      </c>
    </row>
    <row r="32" spans="1:4" ht="15.75" x14ac:dyDescent="0.25">
      <c r="A32" s="3" t="s">
        <v>19</v>
      </c>
      <c r="B32" s="4">
        <v>57</v>
      </c>
      <c r="C32" s="5">
        <v>4</v>
      </c>
      <c r="D32" s="6">
        <f t="shared" si="0"/>
        <v>7.0175438596491224</v>
      </c>
    </row>
    <row r="33" spans="1:23" ht="15.75" x14ac:dyDescent="0.25">
      <c r="A33" s="3" t="s">
        <v>36</v>
      </c>
      <c r="B33" s="4">
        <v>294</v>
      </c>
      <c r="C33" s="5">
        <v>21</v>
      </c>
      <c r="D33" s="6">
        <f t="shared" si="0"/>
        <v>7.1428571428571423</v>
      </c>
    </row>
    <row r="34" spans="1:23" ht="15.75" x14ac:dyDescent="0.25">
      <c r="A34" s="7" t="s">
        <v>46</v>
      </c>
      <c r="B34" s="4">
        <v>42</v>
      </c>
      <c r="C34" s="5">
        <v>3</v>
      </c>
      <c r="D34" s="6">
        <f t="shared" si="0"/>
        <v>7.1428571428571423</v>
      </c>
    </row>
    <row r="35" spans="1:23" ht="15.75" x14ac:dyDescent="0.25">
      <c r="A35" s="3" t="s">
        <v>32</v>
      </c>
      <c r="B35" s="4">
        <v>387</v>
      </c>
      <c r="C35" s="5">
        <v>29</v>
      </c>
      <c r="D35" s="6">
        <f t="shared" si="0"/>
        <v>7.4935400516795863</v>
      </c>
    </row>
    <row r="36" spans="1:23" ht="15.75" x14ac:dyDescent="0.25">
      <c r="A36" s="7" t="s">
        <v>45</v>
      </c>
      <c r="B36" s="4">
        <v>464</v>
      </c>
      <c r="C36" s="5">
        <v>38</v>
      </c>
      <c r="D36" s="6">
        <f t="shared" si="0"/>
        <v>8.1896551724137918</v>
      </c>
    </row>
    <row r="37" spans="1:23" ht="15.75" x14ac:dyDescent="0.25">
      <c r="A37" s="3" t="s">
        <v>21</v>
      </c>
      <c r="B37" s="4">
        <v>291</v>
      </c>
      <c r="C37" s="5">
        <v>25</v>
      </c>
      <c r="D37" s="6">
        <f t="shared" si="0"/>
        <v>8.5910652920962196</v>
      </c>
    </row>
    <row r="38" spans="1:23" ht="15.75" x14ac:dyDescent="0.25">
      <c r="A38" s="3" t="s">
        <v>25</v>
      </c>
      <c r="B38" s="4">
        <v>426</v>
      </c>
      <c r="C38" s="5">
        <v>37</v>
      </c>
      <c r="D38" s="6">
        <f t="shared" si="0"/>
        <v>8.6854460093896719</v>
      </c>
    </row>
    <row r="39" spans="1:23" ht="15.75" x14ac:dyDescent="0.25">
      <c r="A39" s="3" t="s">
        <v>7</v>
      </c>
      <c r="B39" s="4">
        <v>33</v>
      </c>
      <c r="C39" s="5">
        <v>3</v>
      </c>
      <c r="D39" s="6">
        <f t="shared" si="0"/>
        <v>9.0909090909090899</v>
      </c>
    </row>
    <row r="40" spans="1:23" ht="15.75" x14ac:dyDescent="0.25">
      <c r="A40" s="3" t="s">
        <v>52</v>
      </c>
      <c r="B40" s="4">
        <v>76</v>
      </c>
      <c r="C40" s="5">
        <v>7</v>
      </c>
      <c r="D40" s="6">
        <f t="shared" si="0"/>
        <v>9.2105263157894743</v>
      </c>
    </row>
    <row r="41" spans="1:23" ht="15.75" x14ac:dyDescent="0.25">
      <c r="A41" s="3" t="s">
        <v>33</v>
      </c>
      <c r="B41" s="4">
        <v>97</v>
      </c>
      <c r="C41" s="5">
        <v>9</v>
      </c>
      <c r="D41" s="6">
        <f t="shared" si="0"/>
        <v>9.2783505154639165</v>
      </c>
    </row>
    <row r="42" spans="1:23" ht="15.75" x14ac:dyDescent="0.25">
      <c r="A42" s="3" t="s">
        <v>49</v>
      </c>
      <c r="B42" s="4">
        <v>469</v>
      </c>
      <c r="C42" s="5">
        <v>47</v>
      </c>
      <c r="D42" s="6">
        <f t="shared" si="0"/>
        <v>10.021321961620469</v>
      </c>
    </row>
    <row r="43" spans="1:23" ht="15.75" x14ac:dyDescent="0.25">
      <c r="A43" s="3" t="s">
        <v>44</v>
      </c>
      <c r="B43" s="4">
        <v>124</v>
      </c>
      <c r="C43" s="5">
        <v>13</v>
      </c>
      <c r="D43" s="6">
        <f t="shared" si="0"/>
        <v>10.483870967741934</v>
      </c>
    </row>
    <row r="44" spans="1:23" ht="15.75" x14ac:dyDescent="0.25">
      <c r="A44" s="3" t="s">
        <v>47</v>
      </c>
      <c r="B44" s="4">
        <v>159</v>
      </c>
      <c r="C44" s="5">
        <v>18</v>
      </c>
      <c r="D44" s="6">
        <f t="shared" ref="D44:D66" si="1">(100/B44)*C44</f>
        <v>11.320754716981131</v>
      </c>
    </row>
    <row r="45" spans="1:23" ht="15.75" x14ac:dyDescent="0.25">
      <c r="A45" s="3" t="s">
        <v>55</v>
      </c>
      <c r="B45" s="4">
        <v>145</v>
      </c>
      <c r="C45" s="5">
        <v>17</v>
      </c>
      <c r="D45" s="6">
        <f t="shared" si="1"/>
        <v>11.724137931034484</v>
      </c>
    </row>
    <row r="46" spans="1:23" ht="15.75" x14ac:dyDescent="0.25">
      <c r="A46" s="8" t="s">
        <v>64</v>
      </c>
      <c r="B46" s="4">
        <v>17</v>
      </c>
      <c r="C46" s="5">
        <v>2</v>
      </c>
      <c r="D46" s="6">
        <f t="shared" si="1"/>
        <v>11.764705882352942</v>
      </c>
    </row>
    <row r="47" spans="1:23" ht="15.75" x14ac:dyDescent="0.25">
      <c r="A47" s="3" t="s">
        <v>37</v>
      </c>
      <c r="B47" s="4">
        <v>33</v>
      </c>
      <c r="C47" s="5">
        <v>4</v>
      </c>
      <c r="D47" s="6">
        <f t="shared" si="1"/>
        <v>12.121212121212121</v>
      </c>
    </row>
    <row r="48" spans="1:23" ht="15.75" x14ac:dyDescent="0.25">
      <c r="A48" s="3" t="s">
        <v>50</v>
      </c>
      <c r="B48" s="4">
        <v>32</v>
      </c>
      <c r="C48" s="5">
        <v>4</v>
      </c>
      <c r="D48" s="6">
        <f t="shared" si="1"/>
        <v>12.5</v>
      </c>
      <c r="H48" s="11"/>
      <c r="I48" s="11"/>
      <c r="J48" s="11"/>
      <c r="K48" s="11"/>
      <c r="L48" s="11"/>
      <c r="M48" s="11"/>
      <c r="N48" s="12"/>
      <c r="O48" s="11"/>
      <c r="P48" s="11"/>
      <c r="Q48" s="11"/>
      <c r="R48" s="11"/>
      <c r="S48" s="12"/>
      <c r="T48" s="12"/>
      <c r="U48" s="12"/>
      <c r="V48" s="13"/>
      <c r="W48" s="14"/>
    </row>
    <row r="49" spans="1:23" ht="15.75" x14ac:dyDescent="0.25">
      <c r="A49" s="3" t="s">
        <v>51</v>
      </c>
      <c r="B49" s="4">
        <v>225</v>
      </c>
      <c r="C49" s="5">
        <v>29</v>
      </c>
      <c r="D49" s="6">
        <f t="shared" si="1"/>
        <v>12.888888888888888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5.75" x14ac:dyDescent="0.25">
      <c r="A50" s="7" t="s">
        <v>42</v>
      </c>
      <c r="B50" s="4">
        <v>20</v>
      </c>
      <c r="C50" s="5">
        <v>3</v>
      </c>
      <c r="D50" s="6">
        <f t="shared" si="1"/>
        <v>15</v>
      </c>
    </row>
    <row r="51" spans="1:23" ht="15.75" x14ac:dyDescent="0.25">
      <c r="A51" s="3" t="s">
        <v>56</v>
      </c>
      <c r="B51" s="4">
        <v>55</v>
      </c>
      <c r="C51" s="5">
        <v>9</v>
      </c>
      <c r="D51" s="6">
        <f t="shared" si="1"/>
        <v>16.363636363636363</v>
      </c>
    </row>
    <row r="52" spans="1:23" ht="15.75" x14ac:dyDescent="0.25">
      <c r="A52" s="7" t="s">
        <v>24</v>
      </c>
      <c r="B52" s="4">
        <v>212</v>
      </c>
      <c r="C52" s="5">
        <v>35</v>
      </c>
      <c r="D52" s="6">
        <f t="shared" si="1"/>
        <v>16.509433962264151</v>
      </c>
    </row>
    <row r="53" spans="1:23" ht="15.75" x14ac:dyDescent="0.25">
      <c r="A53" s="9" t="s">
        <v>58</v>
      </c>
      <c r="B53" s="4">
        <v>32</v>
      </c>
      <c r="C53" s="5">
        <v>7</v>
      </c>
      <c r="D53" s="6">
        <f t="shared" si="1"/>
        <v>21.875</v>
      </c>
    </row>
    <row r="54" spans="1:23" ht="15.75" x14ac:dyDescent="0.25">
      <c r="A54" s="9" t="s">
        <v>10</v>
      </c>
      <c r="B54" s="4">
        <v>4</v>
      </c>
      <c r="C54" s="5">
        <v>1</v>
      </c>
      <c r="D54" s="6">
        <f t="shared" si="1"/>
        <v>25</v>
      </c>
    </row>
    <row r="55" spans="1:23" ht="15.75" x14ac:dyDescent="0.25">
      <c r="A55" s="3" t="s">
        <v>59</v>
      </c>
      <c r="B55" s="4">
        <v>156</v>
      </c>
      <c r="C55" s="5">
        <v>48</v>
      </c>
      <c r="D55" s="6">
        <f t="shared" si="1"/>
        <v>30.769230769230774</v>
      </c>
    </row>
    <row r="56" spans="1:23" ht="31.5" x14ac:dyDescent="0.25">
      <c r="A56" s="9" t="s">
        <v>63</v>
      </c>
      <c r="B56" s="4">
        <v>13</v>
      </c>
      <c r="C56" s="5">
        <v>5</v>
      </c>
      <c r="D56" s="6">
        <f t="shared" si="1"/>
        <v>38.46153846153846</v>
      </c>
    </row>
    <row r="57" spans="1:23" ht="15.75" x14ac:dyDescent="0.25">
      <c r="A57" s="3" t="s">
        <v>12</v>
      </c>
      <c r="B57" s="4">
        <v>112</v>
      </c>
      <c r="C57" s="5">
        <v>50</v>
      </c>
      <c r="D57" s="6">
        <f t="shared" si="1"/>
        <v>44.642857142857146</v>
      </c>
    </row>
    <row r="58" spans="1:23" ht="15.75" x14ac:dyDescent="0.25">
      <c r="A58" s="3" t="s">
        <v>61</v>
      </c>
      <c r="B58" s="4">
        <v>60</v>
      </c>
      <c r="C58" s="5">
        <v>27</v>
      </c>
      <c r="D58" s="6">
        <f t="shared" si="1"/>
        <v>45</v>
      </c>
    </row>
    <row r="59" spans="1:23" ht="15.75" x14ac:dyDescent="0.25">
      <c r="A59" s="3" t="s">
        <v>53</v>
      </c>
      <c r="B59" s="4">
        <v>6</v>
      </c>
      <c r="C59" s="5">
        <v>4</v>
      </c>
      <c r="D59" s="6">
        <f t="shared" si="1"/>
        <v>66.666666666666671</v>
      </c>
    </row>
    <row r="60" spans="1:23" ht="15.75" x14ac:dyDescent="0.25">
      <c r="A60" s="3" t="s">
        <v>54</v>
      </c>
      <c r="B60" s="4">
        <v>3</v>
      </c>
      <c r="C60" s="5">
        <v>2</v>
      </c>
      <c r="D60" s="6">
        <f t="shared" si="1"/>
        <v>66.666666666666671</v>
      </c>
    </row>
    <row r="61" spans="1:23" ht="15" customHeight="1" x14ac:dyDescent="0.25">
      <c r="A61" s="8" t="s">
        <v>9</v>
      </c>
      <c r="B61" s="4">
        <v>3</v>
      </c>
      <c r="C61" s="5">
        <v>3</v>
      </c>
      <c r="D61" s="6">
        <f t="shared" si="1"/>
        <v>100</v>
      </c>
    </row>
    <row r="62" spans="1:23" ht="15.75" customHeight="1" x14ac:dyDescent="0.25">
      <c r="A62" s="9" t="s">
        <v>11</v>
      </c>
      <c r="B62" s="4">
        <v>2</v>
      </c>
      <c r="C62" s="5">
        <v>2</v>
      </c>
      <c r="D62" s="6">
        <f t="shared" si="1"/>
        <v>100</v>
      </c>
    </row>
    <row r="63" spans="1:23" ht="15.75" x14ac:dyDescent="0.25">
      <c r="A63" s="7" t="s">
        <v>14</v>
      </c>
      <c r="B63" s="4">
        <v>2</v>
      </c>
      <c r="C63" s="5">
        <v>2</v>
      </c>
      <c r="D63" s="6">
        <f t="shared" si="1"/>
        <v>100</v>
      </c>
    </row>
    <row r="64" spans="1:23" ht="15.75" x14ac:dyDescent="0.25">
      <c r="A64" s="3" t="s">
        <v>41</v>
      </c>
      <c r="B64" s="4">
        <v>1</v>
      </c>
      <c r="C64" s="5">
        <v>1</v>
      </c>
      <c r="D64" s="6">
        <f t="shared" si="1"/>
        <v>100</v>
      </c>
    </row>
    <row r="65" spans="1:4" ht="15.75" x14ac:dyDescent="0.25">
      <c r="A65" s="7" t="s">
        <v>66</v>
      </c>
      <c r="B65" s="4">
        <v>1</v>
      </c>
      <c r="C65" s="5">
        <v>1</v>
      </c>
      <c r="D65" s="6">
        <f t="shared" si="1"/>
        <v>100</v>
      </c>
    </row>
    <row r="66" spans="1:4" ht="15.75" x14ac:dyDescent="0.25">
      <c r="A66" s="3" t="s">
        <v>43</v>
      </c>
      <c r="B66" s="4"/>
      <c r="C66" s="5"/>
      <c r="D66" s="6" t="e">
        <f t="shared" si="1"/>
        <v>#DIV/0!</v>
      </c>
    </row>
    <row r="67" spans="1:4" x14ac:dyDescent="0.25">
      <c r="A67" s="15"/>
      <c r="B67" s="15"/>
      <c r="C67" s="15"/>
    </row>
    <row r="68" spans="1:4" x14ac:dyDescent="0.25">
      <c r="A68" s="15"/>
      <c r="B68" s="15"/>
      <c r="C68" s="15"/>
    </row>
    <row r="69" spans="1:4" x14ac:dyDescent="0.25">
      <c r="A69" s="15"/>
      <c r="B69" s="15"/>
      <c r="C69" s="15"/>
    </row>
    <row r="70" spans="1:4" x14ac:dyDescent="0.25">
      <c r="A70" s="15"/>
      <c r="B70" s="15"/>
      <c r="C70" s="15"/>
    </row>
    <row r="71" spans="1:4" x14ac:dyDescent="0.25">
      <c r="A71" s="15"/>
      <c r="B71" s="15"/>
      <c r="C71" s="15"/>
    </row>
    <row r="72" spans="1:4" x14ac:dyDescent="0.25">
      <c r="A72" s="15"/>
      <c r="B72" s="15"/>
      <c r="C72" s="15"/>
    </row>
    <row r="73" spans="1:4" x14ac:dyDescent="0.25">
      <c r="A73" s="15"/>
      <c r="B73" s="15"/>
      <c r="C73" s="15"/>
    </row>
    <row r="74" spans="1:4" x14ac:dyDescent="0.25">
      <c r="A74" s="15"/>
      <c r="B74" s="15"/>
      <c r="C74" s="15"/>
    </row>
    <row r="75" spans="1:4" x14ac:dyDescent="0.25">
      <c r="A75" s="15"/>
      <c r="B75" s="15"/>
      <c r="C75" s="15"/>
    </row>
    <row r="76" spans="1:4" x14ac:dyDescent="0.25">
      <c r="A76" s="15"/>
      <c r="B76" s="15"/>
      <c r="C76" s="15"/>
    </row>
    <row r="77" spans="1:4" x14ac:dyDescent="0.25">
      <c r="A77" s="15"/>
      <c r="B77" s="15"/>
      <c r="C77" s="15"/>
    </row>
    <row r="78" spans="1:4" x14ac:dyDescent="0.25">
      <c r="A78" s="15"/>
      <c r="B78" s="15"/>
      <c r="C78" s="15"/>
    </row>
    <row r="79" spans="1:4" x14ac:dyDescent="0.25">
      <c r="A79" s="15"/>
      <c r="B79" s="15"/>
      <c r="C79" s="15"/>
    </row>
    <row r="80" spans="1:4" x14ac:dyDescent="0.25">
      <c r="A80" s="15"/>
      <c r="B80" s="15"/>
      <c r="C80" s="15"/>
    </row>
    <row r="81" spans="1:3" x14ac:dyDescent="0.25">
      <c r="A81" s="15"/>
      <c r="B81" s="15"/>
      <c r="C81" s="15"/>
    </row>
    <row r="82" spans="1:3" x14ac:dyDescent="0.25">
      <c r="A82" s="15"/>
      <c r="B82" s="15"/>
      <c r="C82" s="15"/>
    </row>
  </sheetData>
  <sortState ref="A2:E82">
    <sortCondition ref="D1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D20" sqref="D20"/>
    </sheetView>
  </sheetViews>
  <sheetFormatPr defaultRowHeight="15" x14ac:dyDescent="0.25"/>
  <cols>
    <col min="1" max="1" width="29" bestFit="1" customWidth="1"/>
    <col min="2" max="2" width="10" bestFit="1" customWidth="1"/>
    <col min="3" max="3" width="13.42578125" style="49" customWidth="1"/>
    <col min="4" max="4" width="14" style="49" customWidth="1"/>
  </cols>
  <sheetData>
    <row r="1" spans="1:4" ht="45" x14ac:dyDescent="0.25">
      <c r="A1" s="31" t="s">
        <v>0</v>
      </c>
      <c r="B1" s="34" t="s">
        <v>1</v>
      </c>
      <c r="C1" s="35" t="s">
        <v>2</v>
      </c>
      <c r="D1" s="35" t="s">
        <v>3</v>
      </c>
    </row>
    <row r="2" spans="1:4" x14ac:dyDescent="0.25">
      <c r="A2" t="s">
        <v>62</v>
      </c>
      <c r="B2" s="50"/>
      <c r="C2" s="51"/>
      <c r="D2" s="52" t="e">
        <f>(100/B2)*C2</f>
        <v>#DIV/0!</v>
      </c>
    </row>
    <row r="3" spans="1:4" x14ac:dyDescent="0.25">
      <c r="A3" t="s">
        <v>70</v>
      </c>
      <c r="B3" s="50"/>
      <c r="C3" s="51"/>
      <c r="D3" s="52" t="e">
        <f t="shared" ref="D3:D15" si="0">(100/B3)*C3</f>
        <v>#DIV/0!</v>
      </c>
    </row>
    <row r="4" spans="1:4" x14ac:dyDescent="0.25">
      <c r="A4" t="s">
        <v>8</v>
      </c>
      <c r="B4" s="50"/>
      <c r="C4" s="51"/>
      <c r="D4" s="52" t="e">
        <f t="shared" si="0"/>
        <v>#DIV/0!</v>
      </c>
    </row>
    <row r="5" spans="1:4" x14ac:dyDescent="0.25">
      <c r="A5" t="s">
        <v>75</v>
      </c>
      <c r="B5" s="50"/>
      <c r="C5" s="51"/>
      <c r="D5" s="52" t="e">
        <f t="shared" si="0"/>
        <v>#DIV/0!</v>
      </c>
    </row>
    <row r="6" spans="1:4" x14ac:dyDescent="0.25">
      <c r="A6" t="s">
        <v>9</v>
      </c>
      <c r="B6" s="50"/>
      <c r="C6" s="51"/>
      <c r="D6" s="52" t="e">
        <f t="shared" si="0"/>
        <v>#DIV/0!</v>
      </c>
    </row>
    <row r="7" spans="1:4" x14ac:dyDescent="0.25">
      <c r="A7" t="s">
        <v>4</v>
      </c>
      <c r="B7" s="50"/>
      <c r="C7" s="51"/>
      <c r="D7" s="52" t="e">
        <f t="shared" si="0"/>
        <v>#DIV/0!</v>
      </c>
    </row>
    <row r="8" spans="1:4" x14ac:dyDescent="0.25">
      <c r="A8" t="s">
        <v>76</v>
      </c>
      <c r="B8" s="50"/>
      <c r="C8" s="51"/>
      <c r="D8" s="52" t="e">
        <f t="shared" si="0"/>
        <v>#DIV/0!</v>
      </c>
    </row>
    <row r="9" spans="1:4" x14ac:dyDescent="0.25">
      <c r="A9" t="s">
        <v>74</v>
      </c>
      <c r="B9" s="50"/>
      <c r="C9" s="51"/>
      <c r="D9" s="52" t="e">
        <f t="shared" si="0"/>
        <v>#DIV/0!</v>
      </c>
    </row>
    <row r="10" spans="1:4" x14ac:dyDescent="0.25">
      <c r="A10" t="s">
        <v>84</v>
      </c>
      <c r="B10" s="50"/>
      <c r="C10" s="51"/>
      <c r="D10" s="52" t="e">
        <f t="shared" si="0"/>
        <v>#DIV/0!</v>
      </c>
    </row>
    <row r="11" spans="1:4" x14ac:dyDescent="0.25">
      <c r="A11" t="s">
        <v>67</v>
      </c>
      <c r="B11" s="50"/>
      <c r="C11" s="51"/>
      <c r="D11" s="52" t="e">
        <f t="shared" si="0"/>
        <v>#DIV/0!</v>
      </c>
    </row>
    <row r="12" spans="1:4" x14ac:dyDescent="0.25">
      <c r="A12" t="s">
        <v>77</v>
      </c>
      <c r="B12" s="50"/>
      <c r="C12" s="51"/>
      <c r="D12" s="52" t="e">
        <f t="shared" si="0"/>
        <v>#DIV/0!</v>
      </c>
    </row>
    <row r="13" spans="1:4" x14ac:dyDescent="0.25">
      <c r="A13" t="s">
        <v>72</v>
      </c>
      <c r="B13" s="50"/>
      <c r="C13" s="51"/>
      <c r="D13" s="52" t="e">
        <f t="shared" si="0"/>
        <v>#DIV/0!</v>
      </c>
    </row>
    <row r="14" spans="1:4" x14ac:dyDescent="0.25">
      <c r="A14" t="s">
        <v>65</v>
      </c>
      <c r="B14" s="50"/>
      <c r="C14" s="51"/>
      <c r="D14" s="52" t="e">
        <f t="shared" si="0"/>
        <v>#DIV/0!</v>
      </c>
    </row>
    <row r="15" spans="1:4" x14ac:dyDescent="0.25">
      <c r="A15" t="s">
        <v>14</v>
      </c>
      <c r="B15" s="50"/>
      <c r="C15" s="51"/>
      <c r="D15" s="52" t="e">
        <f t="shared" si="0"/>
        <v>#DIV/0!</v>
      </c>
    </row>
    <row r="16" spans="1:4" x14ac:dyDescent="0.25">
      <c r="A16" t="s">
        <v>26</v>
      </c>
      <c r="B16" s="50"/>
      <c r="C16" s="51"/>
      <c r="D16" s="52" t="e">
        <f t="shared" ref="D16:D75" si="1">(100/B16)*C16</f>
        <v>#DIV/0!</v>
      </c>
    </row>
    <row r="17" spans="1:4" x14ac:dyDescent="0.25">
      <c r="A17" t="s">
        <v>40</v>
      </c>
      <c r="B17" s="50"/>
      <c r="C17" s="51"/>
      <c r="D17" s="52" t="e">
        <f t="shared" si="1"/>
        <v>#DIV/0!</v>
      </c>
    </row>
    <row r="18" spans="1:4" x14ac:dyDescent="0.25">
      <c r="A18" t="s">
        <v>22</v>
      </c>
      <c r="B18" s="50"/>
      <c r="C18" s="51"/>
      <c r="D18" s="52" t="e">
        <f t="shared" si="1"/>
        <v>#DIV/0!</v>
      </c>
    </row>
    <row r="19" spans="1:4" x14ac:dyDescent="0.25">
      <c r="A19" t="s">
        <v>81</v>
      </c>
      <c r="B19" s="50"/>
      <c r="C19" s="51"/>
      <c r="D19" s="52" t="e">
        <f t="shared" si="1"/>
        <v>#DIV/0!</v>
      </c>
    </row>
    <row r="20" spans="1:4" x14ac:dyDescent="0.25">
      <c r="A20" t="s">
        <v>34</v>
      </c>
      <c r="B20" s="50"/>
      <c r="C20" s="51"/>
      <c r="D20" s="52" t="e">
        <f t="shared" si="1"/>
        <v>#DIV/0!</v>
      </c>
    </row>
    <row r="21" spans="1:4" x14ac:dyDescent="0.25">
      <c r="A21" t="s">
        <v>15</v>
      </c>
      <c r="B21" s="50"/>
      <c r="C21" s="51"/>
      <c r="D21" s="52" t="e">
        <f t="shared" si="1"/>
        <v>#DIV/0!</v>
      </c>
    </row>
    <row r="22" spans="1:4" x14ac:dyDescent="0.25">
      <c r="A22" t="s">
        <v>20</v>
      </c>
      <c r="B22" s="50"/>
      <c r="C22" s="51"/>
      <c r="D22" s="52" t="e">
        <f t="shared" si="1"/>
        <v>#DIV/0!</v>
      </c>
    </row>
    <row r="23" spans="1:4" x14ac:dyDescent="0.25">
      <c r="A23" t="s">
        <v>68</v>
      </c>
      <c r="B23" s="50"/>
      <c r="C23" s="51"/>
      <c r="D23" s="52" t="e">
        <f t="shared" si="1"/>
        <v>#DIV/0!</v>
      </c>
    </row>
    <row r="24" spans="1:4" x14ac:dyDescent="0.25">
      <c r="A24" t="s">
        <v>39</v>
      </c>
      <c r="B24" s="50"/>
      <c r="C24" s="51"/>
      <c r="D24" s="52" t="e">
        <f t="shared" si="1"/>
        <v>#DIV/0!</v>
      </c>
    </row>
    <row r="25" spans="1:4" x14ac:dyDescent="0.25">
      <c r="A25" t="s">
        <v>86</v>
      </c>
      <c r="B25" s="50"/>
      <c r="C25" s="51"/>
      <c r="D25" s="52" t="e">
        <f t="shared" si="1"/>
        <v>#DIV/0!</v>
      </c>
    </row>
    <row r="26" spans="1:4" x14ac:dyDescent="0.25">
      <c r="A26" t="s">
        <v>52</v>
      </c>
      <c r="B26" s="50"/>
      <c r="C26" s="51"/>
      <c r="D26" s="52" t="e">
        <f t="shared" si="1"/>
        <v>#DIV/0!</v>
      </c>
    </row>
    <row r="27" spans="1:4" x14ac:dyDescent="0.25">
      <c r="A27" t="s">
        <v>31</v>
      </c>
      <c r="B27" s="50"/>
      <c r="C27" s="51"/>
      <c r="D27" s="52" t="e">
        <f t="shared" si="1"/>
        <v>#DIV/0!</v>
      </c>
    </row>
    <row r="28" spans="1:4" x14ac:dyDescent="0.25">
      <c r="A28" t="s">
        <v>18</v>
      </c>
      <c r="B28" s="50"/>
      <c r="C28" s="51"/>
      <c r="D28" s="52" t="e">
        <f t="shared" si="1"/>
        <v>#DIV/0!</v>
      </c>
    </row>
    <row r="29" spans="1:4" x14ac:dyDescent="0.25">
      <c r="A29" t="s">
        <v>51</v>
      </c>
      <c r="B29" s="50"/>
      <c r="C29" s="51"/>
      <c r="D29" s="52" t="e">
        <f t="shared" si="1"/>
        <v>#DIV/0!</v>
      </c>
    </row>
    <row r="30" spans="1:4" x14ac:dyDescent="0.25">
      <c r="A30" t="s">
        <v>35</v>
      </c>
      <c r="B30" s="50"/>
      <c r="C30" s="51"/>
      <c r="D30" s="52" t="e">
        <f t="shared" si="1"/>
        <v>#DIV/0!</v>
      </c>
    </row>
    <row r="31" spans="1:4" x14ac:dyDescent="0.25">
      <c r="A31" t="s">
        <v>17</v>
      </c>
      <c r="B31" s="50"/>
      <c r="C31" s="51"/>
      <c r="D31" s="52" t="e">
        <f t="shared" si="1"/>
        <v>#DIV/0!</v>
      </c>
    </row>
    <row r="32" spans="1:4" x14ac:dyDescent="0.25">
      <c r="A32" t="s">
        <v>25</v>
      </c>
      <c r="B32" s="50"/>
      <c r="C32" s="51"/>
      <c r="D32" s="52" t="e">
        <f t="shared" si="1"/>
        <v>#DIV/0!</v>
      </c>
    </row>
    <row r="33" spans="1:4" x14ac:dyDescent="0.25">
      <c r="A33" t="s">
        <v>36</v>
      </c>
      <c r="B33" s="50"/>
      <c r="C33" s="51"/>
      <c r="D33" s="52" t="e">
        <f t="shared" si="1"/>
        <v>#DIV/0!</v>
      </c>
    </row>
    <row r="34" spans="1:4" x14ac:dyDescent="0.25">
      <c r="A34" t="s">
        <v>30</v>
      </c>
      <c r="B34" s="50"/>
      <c r="C34" s="51"/>
      <c r="D34" s="52" t="e">
        <f t="shared" si="1"/>
        <v>#DIV/0!</v>
      </c>
    </row>
    <row r="35" spans="1:4" x14ac:dyDescent="0.25">
      <c r="A35" t="s">
        <v>29</v>
      </c>
      <c r="B35" s="50"/>
      <c r="C35" s="51"/>
      <c r="D35" s="52" t="e">
        <f t="shared" si="1"/>
        <v>#DIV/0!</v>
      </c>
    </row>
    <row r="36" spans="1:4" x14ac:dyDescent="0.25">
      <c r="A36" t="s">
        <v>38</v>
      </c>
      <c r="B36" s="50"/>
      <c r="C36" s="51"/>
      <c r="D36" s="52" t="e">
        <f t="shared" si="1"/>
        <v>#DIV/0!</v>
      </c>
    </row>
    <row r="37" spans="1:4" x14ac:dyDescent="0.25">
      <c r="A37" t="s">
        <v>19</v>
      </c>
      <c r="B37" s="50"/>
      <c r="C37" s="51"/>
      <c r="D37" s="52" t="e">
        <f t="shared" si="1"/>
        <v>#DIV/0!</v>
      </c>
    </row>
    <row r="38" spans="1:4" x14ac:dyDescent="0.25">
      <c r="A38" t="s">
        <v>60</v>
      </c>
      <c r="B38" s="50"/>
      <c r="C38" s="51"/>
      <c r="D38" s="52" t="e">
        <f t="shared" si="1"/>
        <v>#DIV/0!</v>
      </c>
    </row>
    <row r="39" spans="1:4" x14ac:dyDescent="0.25">
      <c r="A39" t="s">
        <v>28</v>
      </c>
      <c r="B39" s="50"/>
      <c r="C39" s="51"/>
      <c r="D39" s="52" t="e">
        <f t="shared" si="1"/>
        <v>#DIV/0!</v>
      </c>
    </row>
    <row r="40" spans="1:4" x14ac:dyDescent="0.25">
      <c r="A40" t="s">
        <v>27</v>
      </c>
      <c r="B40" s="50"/>
      <c r="C40" s="51"/>
      <c r="D40" s="52" t="e">
        <f t="shared" si="1"/>
        <v>#DIV/0!</v>
      </c>
    </row>
    <row r="41" spans="1:4" x14ac:dyDescent="0.25">
      <c r="A41" t="s">
        <v>55</v>
      </c>
      <c r="B41" s="50"/>
      <c r="C41" s="51"/>
      <c r="D41" s="52" t="e">
        <f t="shared" si="1"/>
        <v>#DIV/0!</v>
      </c>
    </row>
    <row r="42" spans="1:4" x14ac:dyDescent="0.25">
      <c r="A42" t="s">
        <v>16</v>
      </c>
      <c r="B42" s="50"/>
      <c r="C42" s="51"/>
      <c r="D42" s="52" t="e">
        <f t="shared" si="1"/>
        <v>#DIV/0!</v>
      </c>
    </row>
    <row r="43" spans="1:4" x14ac:dyDescent="0.25">
      <c r="A43" t="s">
        <v>42</v>
      </c>
      <c r="B43" s="50"/>
      <c r="C43" s="51"/>
      <c r="D43" s="52" t="e">
        <f t="shared" si="1"/>
        <v>#DIV/0!</v>
      </c>
    </row>
    <row r="44" spans="1:4" x14ac:dyDescent="0.25">
      <c r="A44" t="s">
        <v>79</v>
      </c>
      <c r="B44" s="50"/>
      <c r="C44" s="51"/>
      <c r="D44" s="52" t="e">
        <f t="shared" si="1"/>
        <v>#DIV/0!</v>
      </c>
    </row>
    <row r="45" spans="1:4" x14ac:dyDescent="0.25">
      <c r="A45" t="s">
        <v>46</v>
      </c>
      <c r="B45" s="50"/>
      <c r="C45" s="51"/>
      <c r="D45" s="52" t="e">
        <f t="shared" si="1"/>
        <v>#DIV/0!</v>
      </c>
    </row>
    <row r="46" spans="1:4" x14ac:dyDescent="0.25">
      <c r="A46" t="s">
        <v>23</v>
      </c>
      <c r="B46" s="50"/>
      <c r="C46" s="51"/>
      <c r="D46" s="52" t="e">
        <f t="shared" si="1"/>
        <v>#DIV/0!</v>
      </c>
    </row>
    <row r="47" spans="1:4" x14ac:dyDescent="0.25">
      <c r="A47" t="s">
        <v>56</v>
      </c>
      <c r="B47" s="50"/>
      <c r="C47" s="51"/>
      <c r="D47" s="52" t="e">
        <f t="shared" si="1"/>
        <v>#DIV/0!</v>
      </c>
    </row>
    <row r="48" spans="1:4" x14ac:dyDescent="0.25">
      <c r="A48" t="s">
        <v>48</v>
      </c>
      <c r="B48" s="50"/>
      <c r="C48" s="51"/>
      <c r="D48" s="52" t="e">
        <f t="shared" si="1"/>
        <v>#DIV/0!</v>
      </c>
    </row>
    <row r="49" spans="1:4" x14ac:dyDescent="0.25">
      <c r="A49" t="s">
        <v>50</v>
      </c>
      <c r="B49" s="50"/>
      <c r="C49" s="51"/>
      <c r="D49" s="52" t="e">
        <f t="shared" si="1"/>
        <v>#DIV/0!</v>
      </c>
    </row>
    <row r="50" spans="1:4" x14ac:dyDescent="0.25">
      <c r="A50" t="s">
        <v>33</v>
      </c>
      <c r="B50" s="50"/>
      <c r="C50" s="51"/>
      <c r="D50" s="52" t="e">
        <f t="shared" si="1"/>
        <v>#DIV/0!</v>
      </c>
    </row>
    <row r="51" spans="1:4" x14ac:dyDescent="0.25">
      <c r="A51" t="s">
        <v>7</v>
      </c>
      <c r="B51" s="50"/>
      <c r="C51" s="51"/>
      <c r="D51" s="52" t="e">
        <f t="shared" si="1"/>
        <v>#DIV/0!</v>
      </c>
    </row>
    <row r="52" spans="1:4" x14ac:dyDescent="0.25">
      <c r="A52" t="s">
        <v>49</v>
      </c>
      <c r="B52" s="50"/>
      <c r="C52" s="51"/>
      <c r="D52" s="52" t="e">
        <f t="shared" si="1"/>
        <v>#DIV/0!</v>
      </c>
    </row>
    <row r="53" spans="1:4" x14ac:dyDescent="0.25">
      <c r="A53" t="s">
        <v>80</v>
      </c>
      <c r="B53" s="50"/>
      <c r="C53" s="51"/>
      <c r="D53" s="52" t="e">
        <f t="shared" si="1"/>
        <v>#DIV/0!</v>
      </c>
    </row>
    <row r="54" spans="1:4" x14ac:dyDescent="0.25">
      <c r="A54" t="s">
        <v>32</v>
      </c>
      <c r="B54" s="50"/>
      <c r="C54" s="51"/>
      <c r="D54" s="52" t="e">
        <f t="shared" si="1"/>
        <v>#DIV/0!</v>
      </c>
    </row>
    <row r="55" spans="1:4" x14ac:dyDescent="0.25">
      <c r="A55" t="s">
        <v>83</v>
      </c>
      <c r="B55" s="50"/>
      <c r="C55" s="51"/>
      <c r="D55" s="52" t="e">
        <f t="shared" si="1"/>
        <v>#DIV/0!</v>
      </c>
    </row>
    <row r="56" spans="1:4" x14ac:dyDescent="0.25">
      <c r="A56" t="s">
        <v>21</v>
      </c>
      <c r="B56" s="50"/>
      <c r="C56" s="51"/>
      <c r="D56" s="52" t="e">
        <f t="shared" si="1"/>
        <v>#DIV/0!</v>
      </c>
    </row>
    <row r="57" spans="1:4" x14ac:dyDescent="0.25">
      <c r="A57" t="s">
        <v>69</v>
      </c>
      <c r="B57" s="50"/>
      <c r="C57" s="51"/>
      <c r="D57" s="52" t="e">
        <f t="shared" si="1"/>
        <v>#DIV/0!</v>
      </c>
    </row>
    <row r="58" spans="1:4" x14ac:dyDescent="0.25">
      <c r="A58" t="s">
        <v>41</v>
      </c>
      <c r="B58" s="50"/>
      <c r="C58" s="51"/>
      <c r="D58" s="52" t="e">
        <f t="shared" si="1"/>
        <v>#DIV/0!</v>
      </c>
    </row>
    <row r="59" spans="1:4" x14ac:dyDescent="0.25">
      <c r="A59" t="s">
        <v>5</v>
      </c>
      <c r="B59" s="50"/>
      <c r="C59" s="51"/>
      <c r="D59" s="52" t="e">
        <f t="shared" si="1"/>
        <v>#DIV/0!</v>
      </c>
    </row>
    <row r="60" spans="1:4" x14ac:dyDescent="0.25">
      <c r="A60" t="s">
        <v>37</v>
      </c>
      <c r="B60" s="50"/>
      <c r="C60" s="51"/>
      <c r="D60" s="52" t="e">
        <f t="shared" si="1"/>
        <v>#DIV/0!</v>
      </c>
    </row>
    <row r="61" spans="1:4" x14ac:dyDescent="0.25">
      <c r="A61" t="s">
        <v>45</v>
      </c>
      <c r="B61" s="50"/>
      <c r="C61" s="51"/>
      <c r="D61" s="52" t="e">
        <f t="shared" si="1"/>
        <v>#DIV/0!</v>
      </c>
    </row>
    <row r="62" spans="1:4" x14ac:dyDescent="0.25">
      <c r="A62" t="s">
        <v>44</v>
      </c>
      <c r="B62" s="50"/>
      <c r="C62" s="51"/>
      <c r="D62" s="52" t="e">
        <f t="shared" si="1"/>
        <v>#DIV/0!</v>
      </c>
    </row>
    <row r="63" spans="1:4" x14ac:dyDescent="0.25">
      <c r="A63" t="s">
        <v>63</v>
      </c>
      <c r="B63" s="50"/>
      <c r="C63" s="51"/>
      <c r="D63" s="52" t="e">
        <f t="shared" si="1"/>
        <v>#DIV/0!</v>
      </c>
    </row>
    <row r="64" spans="1:4" x14ac:dyDescent="0.25">
      <c r="A64" t="s">
        <v>85</v>
      </c>
      <c r="B64" s="50"/>
      <c r="C64" s="51"/>
      <c r="D64" s="52" t="e">
        <f t="shared" si="1"/>
        <v>#DIV/0!</v>
      </c>
    </row>
    <row r="65" spans="1:4" x14ac:dyDescent="0.25">
      <c r="A65" t="s">
        <v>57</v>
      </c>
      <c r="B65" s="50"/>
      <c r="C65" s="51"/>
      <c r="D65" s="52" t="e">
        <f t="shared" si="1"/>
        <v>#DIV/0!</v>
      </c>
    </row>
    <row r="66" spans="1:4" x14ac:dyDescent="0.25">
      <c r="A66" t="s">
        <v>78</v>
      </c>
      <c r="B66" s="50"/>
      <c r="C66" s="51"/>
      <c r="D66" s="52" t="e">
        <f t="shared" si="1"/>
        <v>#DIV/0!</v>
      </c>
    </row>
    <row r="67" spans="1:4" x14ac:dyDescent="0.25">
      <c r="A67" t="s">
        <v>53</v>
      </c>
      <c r="B67" s="50"/>
      <c r="C67" s="51"/>
      <c r="D67" s="52" t="e">
        <f t="shared" si="1"/>
        <v>#DIV/0!</v>
      </c>
    </row>
    <row r="68" spans="1:4" x14ac:dyDescent="0.25">
      <c r="A68" t="s">
        <v>61</v>
      </c>
      <c r="B68" s="50"/>
      <c r="C68" s="51"/>
      <c r="D68" s="52" t="e">
        <f t="shared" si="1"/>
        <v>#DIV/0!</v>
      </c>
    </row>
    <row r="69" spans="1:4" x14ac:dyDescent="0.25">
      <c r="A69" t="s">
        <v>59</v>
      </c>
      <c r="B69" s="50"/>
      <c r="C69" s="51"/>
      <c r="D69" s="52" t="e">
        <f t="shared" si="1"/>
        <v>#DIV/0!</v>
      </c>
    </row>
    <row r="70" spans="1:4" x14ac:dyDescent="0.25">
      <c r="A70" t="s">
        <v>6</v>
      </c>
      <c r="B70" s="50"/>
      <c r="C70" s="51"/>
      <c r="D70" s="52" t="e">
        <f t="shared" si="1"/>
        <v>#DIV/0!</v>
      </c>
    </row>
    <row r="71" spans="1:4" x14ac:dyDescent="0.25">
      <c r="A71" t="s">
        <v>64</v>
      </c>
      <c r="B71" s="50"/>
      <c r="C71" s="51"/>
      <c r="D71" s="52" t="e">
        <f t="shared" si="1"/>
        <v>#DIV/0!</v>
      </c>
    </row>
    <row r="72" spans="1:4" x14ac:dyDescent="0.25">
      <c r="A72" t="s">
        <v>10</v>
      </c>
      <c r="B72" s="50"/>
      <c r="C72" s="51"/>
      <c r="D72" s="52" t="e">
        <f t="shared" si="1"/>
        <v>#DIV/0!</v>
      </c>
    </row>
    <row r="73" spans="1:4" x14ac:dyDescent="0.25">
      <c r="A73" t="s">
        <v>58</v>
      </c>
      <c r="B73" s="50"/>
      <c r="C73" s="51"/>
      <c r="D73" s="52" t="e">
        <f t="shared" si="1"/>
        <v>#DIV/0!</v>
      </c>
    </row>
    <row r="74" spans="1:4" x14ac:dyDescent="0.25">
      <c r="A74" t="s">
        <v>54</v>
      </c>
      <c r="B74" s="50"/>
      <c r="C74" s="51"/>
      <c r="D74" s="52" t="e">
        <f t="shared" si="1"/>
        <v>#DIV/0!</v>
      </c>
    </row>
    <row r="75" spans="1:4" x14ac:dyDescent="0.25">
      <c r="A75" t="s">
        <v>71</v>
      </c>
      <c r="B75" s="50"/>
      <c r="C75" s="51"/>
      <c r="D75" s="52" t="e">
        <f t="shared" si="1"/>
        <v>#DIV/0!</v>
      </c>
    </row>
    <row r="76" spans="1:4" x14ac:dyDescent="0.25">
      <c r="A76" t="s">
        <v>73</v>
      </c>
      <c r="B76" s="50"/>
      <c r="C76" s="51"/>
      <c r="D76" s="52" t="e">
        <f>(100/B76)*C76</f>
        <v>#DIV/0!</v>
      </c>
    </row>
    <row r="77" spans="1:4" x14ac:dyDescent="0.25">
      <c r="A77" t="s">
        <v>13</v>
      </c>
      <c r="B77" s="50"/>
      <c r="C77" s="51"/>
      <c r="D77" s="52" t="e">
        <f>(100/B77)*C77</f>
        <v>#DIV/0!</v>
      </c>
    </row>
    <row r="78" spans="1:4" x14ac:dyDescent="0.25">
      <c r="A78" t="s">
        <v>11</v>
      </c>
      <c r="B78" s="50"/>
      <c r="C78" s="51"/>
      <c r="D78" s="52" t="e">
        <f>(100/B78)*C78</f>
        <v>#DIV/0!</v>
      </c>
    </row>
    <row r="79" spans="1:4" x14ac:dyDescent="0.25">
      <c r="A79" t="s">
        <v>66</v>
      </c>
      <c r="B79" s="50"/>
      <c r="C79" s="51"/>
      <c r="D79" s="52" t="e">
        <f>(100/B79)*C79</f>
        <v>#DIV/0!</v>
      </c>
    </row>
  </sheetData>
  <autoFilter ref="A1:D1">
    <sortState ref="A2:D79">
      <sortCondition ref="D1"/>
    </sortState>
  </autoFilter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9" workbookViewId="0">
      <selection activeCell="E80" sqref="E80"/>
    </sheetView>
  </sheetViews>
  <sheetFormatPr defaultRowHeight="15" x14ac:dyDescent="0.25"/>
  <cols>
    <col min="1" max="1" width="29" bestFit="1" customWidth="1"/>
    <col min="2" max="2" width="10" bestFit="1" customWidth="1"/>
    <col min="3" max="3" width="13.42578125" style="49" customWidth="1"/>
    <col min="4" max="4" width="14" style="49" customWidth="1"/>
  </cols>
  <sheetData>
    <row r="1" spans="1:4" ht="45" x14ac:dyDescent="0.25">
      <c r="A1" s="31" t="s">
        <v>0</v>
      </c>
      <c r="B1" s="34" t="s">
        <v>1</v>
      </c>
      <c r="C1" s="35" t="s">
        <v>2</v>
      </c>
      <c r="D1" s="35" t="s">
        <v>3</v>
      </c>
    </row>
    <row r="2" spans="1:4" x14ac:dyDescent="0.25">
      <c r="A2" t="s">
        <v>15</v>
      </c>
      <c r="B2" s="50"/>
      <c r="C2" s="51"/>
      <c r="D2" s="52" t="e">
        <f>(100/B2)*C2</f>
        <v>#DIV/0!</v>
      </c>
    </row>
    <row r="3" spans="1:4" x14ac:dyDescent="0.25">
      <c r="A3" t="s">
        <v>62</v>
      </c>
      <c r="B3" s="50"/>
      <c r="C3" s="51"/>
      <c r="D3" s="52" t="e">
        <f t="shared" ref="D3:D24" si="0">(100/B3)*C3</f>
        <v>#DIV/0!</v>
      </c>
    </row>
    <row r="4" spans="1:4" x14ac:dyDescent="0.25">
      <c r="A4" t="s">
        <v>70</v>
      </c>
      <c r="B4" s="50"/>
      <c r="C4" s="51"/>
      <c r="D4" s="52" t="e">
        <f t="shared" si="0"/>
        <v>#DIV/0!</v>
      </c>
    </row>
    <row r="5" spans="1:4" x14ac:dyDescent="0.25">
      <c r="A5" t="s">
        <v>8</v>
      </c>
      <c r="B5" s="50"/>
      <c r="C5" s="51"/>
      <c r="D5" s="52" t="e">
        <f t="shared" si="0"/>
        <v>#DIV/0!</v>
      </c>
    </row>
    <row r="6" spans="1:4" x14ac:dyDescent="0.25">
      <c r="A6" t="s">
        <v>46</v>
      </c>
      <c r="B6" s="50"/>
      <c r="C6" s="51"/>
      <c r="D6" s="52" t="e">
        <f t="shared" si="0"/>
        <v>#DIV/0!</v>
      </c>
    </row>
    <row r="7" spans="1:4" x14ac:dyDescent="0.25">
      <c r="A7" t="s">
        <v>9</v>
      </c>
      <c r="B7" s="50"/>
      <c r="C7" s="51"/>
      <c r="D7" s="52" t="e">
        <f t="shared" si="0"/>
        <v>#DIV/0!</v>
      </c>
    </row>
    <row r="8" spans="1:4" x14ac:dyDescent="0.25">
      <c r="A8" t="s">
        <v>4</v>
      </c>
      <c r="B8" s="50"/>
      <c r="C8" s="51"/>
      <c r="D8" s="52" t="e">
        <f t="shared" si="0"/>
        <v>#DIV/0!</v>
      </c>
    </row>
    <row r="9" spans="1:4" x14ac:dyDescent="0.25">
      <c r="A9" t="s">
        <v>42</v>
      </c>
      <c r="B9" s="50"/>
      <c r="C9" s="51"/>
      <c r="D9" s="52" t="e">
        <f t="shared" si="0"/>
        <v>#DIV/0!</v>
      </c>
    </row>
    <row r="10" spans="1:4" x14ac:dyDescent="0.25">
      <c r="A10" t="s">
        <v>74</v>
      </c>
      <c r="B10" s="50"/>
      <c r="C10" s="51"/>
      <c r="D10" s="52" t="e">
        <f t="shared" si="0"/>
        <v>#DIV/0!</v>
      </c>
    </row>
    <row r="11" spans="1:4" x14ac:dyDescent="0.25">
      <c r="A11" t="s">
        <v>37</v>
      </c>
      <c r="B11" s="50"/>
      <c r="C11" s="51"/>
      <c r="D11" s="52" t="e">
        <f t="shared" si="0"/>
        <v>#DIV/0!</v>
      </c>
    </row>
    <row r="12" spans="1:4" x14ac:dyDescent="0.25">
      <c r="A12" t="s">
        <v>38</v>
      </c>
      <c r="B12" s="50"/>
      <c r="C12" s="51"/>
      <c r="D12" s="52" t="e">
        <f t="shared" si="0"/>
        <v>#DIV/0!</v>
      </c>
    </row>
    <row r="13" spans="1:4" x14ac:dyDescent="0.25">
      <c r="A13" t="s">
        <v>19</v>
      </c>
      <c r="B13" s="50"/>
      <c r="C13" s="51"/>
      <c r="D13" s="52" t="e">
        <f t="shared" si="0"/>
        <v>#DIV/0!</v>
      </c>
    </row>
    <row r="14" spans="1:4" x14ac:dyDescent="0.25">
      <c r="A14" t="s">
        <v>81</v>
      </c>
      <c r="B14" s="50"/>
      <c r="C14" s="51"/>
      <c r="D14" s="52" t="e">
        <f t="shared" si="0"/>
        <v>#DIV/0!</v>
      </c>
    </row>
    <row r="15" spans="1:4" x14ac:dyDescent="0.25">
      <c r="A15" t="s">
        <v>83</v>
      </c>
      <c r="B15" s="50"/>
      <c r="C15" s="51"/>
      <c r="D15" s="52" t="e">
        <f t="shared" si="0"/>
        <v>#DIV/0!</v>
      </c>
    </row>
    <row r="16" spans="1:4" x14ac:dyDescent="0.25">
      <c r="A16" t="s">
        <v>22</v>
      </c>
      <c r="B16" s="50"/>
      <c r="C16" s="51"/>
      <c r="D16" s="52" t="e">
        <f t="shared" si="0"/>
        <v>#DIV/0!</v>
      </c>
    </row>
    <row r="17" spans="1:4" x14ac:dyDescent="0.25">
      <c r="A17" t="s">
        <v>13</v>
      </c>
      <c r="B17" s="50"/>
      <c r="C17" s="51"/>
      <c r="D17" s="52" t="e">
        <f t="shared" si="0"/>
        <v>#DIV/0!</v>
      </c>
    </row>
    <row r="18" spans="1:4" x14ac:dyDescent="0.25">
      <c r="A18" t="s">
        <v>67</v>
      </c>
      <c r="B18" s="50"/>
      <c r="C18" s="51"/>
      <c r="D18" s="52" t="e">
        <f t="shared" si="0"/>
        <v>#DIV/0!</v>
      </c>
    </row>
    <row r="19" spans="1:4" x14ac:dyDescent="0.25">
      <c r="A19" t="s">
        <v>7</v>
      </c>
      <c r="B19" s="50"/>
      <c r="C19" s="51"/>
      <c r="D19" s="52" t="e">
        <f t="shared" si="0"/>
        <v>#DIV/0!</v>
      </c>
    </row>
    <row r="20" spans="1:4" x14ac:dyDescent="0.25">
      <c r="A20" t="s">
        <v>26</v>
      </c>
      <c r="B20" s="50"/>
      <c r="C20" s="51"/>
      <c r="D20" s="52" t="e">
        <f t="shared" si="0"/>
        <v>#DIV/0!</v>
      </c>
    </row>
    <row r="21" spans="1:4" x14ac:dyDescent="0.25">
      <c r="A21" t="s">
        <v>41</v>
      </c>
      <c r="B21" s="50"/>
      <c r="C21" s="51"/>
      <c r="D21" s="52" t="e">
        <f t="shared" si="0"/>
        <v>#DIV/0!</v>
      </c>
    </row>
    <row r="22" spans="1:4" x14ac:dyDescent="0.25">
      <c r="A22" t="s">
        <v>77</v>
      </c>
      <c r="B22" s="50"/>
      <c r="C22" s="51"/>
      <c r="D22" s="52" t="e">
        <f t="shared" si="0"/>
        <v>#DIV/0!</v>
      </c>
    </row>
    <row r="23" spans="1:4" x14ac:dyDescent="0.25">
      <c r="A23" t="s">
        <v>65</v>
      </c>
      <c r="B23" s="50"/>
      <c r="C23" s="51"/>
      <c r="D23" s="52" t="e">
        <f t="shared" si="0"/>
        <v>#DIV/0!</v>
      </c>
    </row>
    <row r="24" spans="1:4" x14ac:dyDescent="0.25">
      <c r="A24" t="s">
        <v>14</v>
      </c>
      <c r="B24" s="50"/>
      <c r="C24" s="51"/>
      <c r="D24" s="52" t="e">
        <f t="shared" si="0"/>
        <v>#DIV/0!</v>
      </c>
    </row>
    <row r="25" spans="1:4" x14ac:dyDescent="0.25">
      <c r="A25" t="s">
        <v>18</v>
      </c>
      <c r="B25" s="50"/>
      <c r="C25" s="51"/>
      <c r="D25" s="52" t="e">
        <f t="shared" ref="D25:D75" si="1">(100/B25)*C25</f>
        <v>#DIV/0!</v>
      </c>
    </row>
    <row r="26" spans="1:4" x14ac:dyDescent="0.25">
      <c r="A26" t="s">
        <v>20</v>
      </c>
      <c r="B26" s="50"/>
      <c r="C26" s="51"/>
      <c r="D26" s="52" t="e">
        <f t="shared" si="1"/>
        <v>#DIV/0!</v>
      </c>
    </row>
    <row r="27" spans="1:4" x14ac:dyDescent="0.25">
      <c r="A27" t="s">
        <v>35</v>
      </c>
      <c r="B27" s="50"/>
      <c r="C27" s="51"/>
      <c r="D27" s="52" t="e">
        <f t="shared" si="1"/>
        <v>#DIV/0!</v>
      </c>
    </row>
    <row r="28" spans="1:4" x14ac:dyDescent="0.25">
      <c r="A28" t="s">
        <v>52</v>
      </c>
      <c r="B28" s="50"/>
      <c r="C28" s="51"/>
      <c r="D28" s="52" t="e">
        <f t="shared" si="1"/>
        <v>#DIV/0!</v>
      </c>
    </row>
    <row r="29" spans="1:4" x14ac:dyDescent="0.25">
      <c r="A29" t="s">
        <v>68</v>
      </c>
      <c r="B29" s="50"/>
      <c r="C29" s="51"/>
      <c r="D29" s="52" t="e">
        <f t="shared" si="1"/>
        <v>#DIV/0!</v>
      </c>
    </row>
    <row r="30" spans="1:4" x14ac:dyDescent="0.25">
      <c r="A30" t="s">
        <v>40</v>
      </c>
      <c r="B30" s="50"/>
      <c r="C30" s="51"/>
      <c r="D30" s="52" t="e">
        <f t="shared" si="1"/>
        <v>#DIV/0!</v>
      </c>
    </row>
    <row r="31" spans="1:4" x14ac:dyDescent="0.25">
      <c r="A31" t="s">
        <v>34</v>
      </c>
      <c r="B31" s="50"/>
      <c r="C31" s="51"/>
      <c r="D31" s="52" t="e">
        <f t="shared" si="1"/>
        <v>#DIV/0!</v>
      </c>
    </row>
    <row r="32" spans="1:4" x14ac:dyDescent="0.25">
      <c r="A32" t="s">
        <v>56</v>
      </c>
      <c r="B32" s="50"/>
      <c r="C32" s="51"/>
      <c r="D32" s="52" t="e">
        <f t="shared" si="1"/>
        <v>#DIV/0!</v>
      </c>
    </row>
    <row r="33" spans="1:4" x14ac:dyDescent="0.25">
      <c r="A33" t="s">
        <v>36</v>
      </c>
      <c r="B33" s="50"/>
      <c r="C33" s="51"/>
      <c r="D33" s="52" t="e">
        <f t="shared" si="1"/>
        <v>#DIV/0!</v>
      </c>
    </row>
    <row r="34" spans="1:4" x14ac:dyDescent="0.25">
      <c r="A34" t="s">
        <v>32</v>
      </c>
      <c r="B34" s="50"/>
      <c r="C34" s="51"/>
      <c r="D34" s="52" t="e">
        <f t="shared" si="1"/>
        <v>#DIV/0!</v>
      </c>
    </row>
    <row r="35" spans="1:4" x14ac:dyDescent="0.25">
      <c r="A35" t="s">
        <v>60</v>
      </c>
      <c r="B35" s="50"/>
      <c r="C35" s="51"/>
      <c r="D35" s="52" t="e">
        <f t="shared" si="1"/>
        <v>#DIV/0!</v>
      </c>
    </row>
    <row r="36" spans="1:4" x14ac:dyDescent="0.25">
      <c r="A36" t="s">
        <v>30</v>
      </c>
      <c r="B36" s="50"/>
      <c r="C36" s="51"/>
      <c r="D36" s="52" t="e">
        <f t="shared" si="1"/>
        <v>#DIV/0!</v>
      </c>
    </row>
    <row r="37" spans="1:4" x14ac:dyDescent="0.25">
      <c r="A37" t="s">
        <v>69</v>
      </c>
      <c r="B37" s="50"/>
      <c r="C37" s="51"/>
      <c r="D37" s="52" t="e">
        <f t="shared" si="1"/>
        <v>#DIV/0!</v>
      </c>
    </row>
    <row r="38" spans="1:4" x14ac:dyDescent="0.25">
      <c r="A38" t="s">
        <v>21</v>
      </c>
      <c r="B38" s="50"/>
      <c r="C38" s="51"/>
      <c r="D38" s="52" t="e">
        <f t="shared" si="1"/>
        <v>#DIV/0!</v>
      </c>
    </row>
    <row r="39" spans="1:4" x14ac:dyDescent="0.25">
      <c r="A39" t="s">
        <v>84</v>
      </c>
      <c r="B39" s="50"/>
      <c r="C39" s="51"/>
      <c r="D39" s="52" t="e">
        <f t="shared" si="1"/>
        <v>#DIV/0!</v>
      </c>
    </row>
    <row r="40" spans="1:4" x14ac:dyDescent="0.25">
      <c r="A40" t="s">
        <v>17</v>
      </c>
      <c r="B40" s="50"/>
      <c r="C40" s="51"/>
      <c r="D40" s="52" t="e">
        <f t="shared" si="1"/>
        <v>#DIV/0!</v>
      </c>
    </row>
    <row r="41" spans="1:4" x14ac:dyDescent="0.25">
      <c r="A41" t="s">
        <v>75</v>
      </c>
      <c r="B41" s="50"/>
      <c r="C41" s="51"/>
      <c r="D41" s="52" t="e">
        <f t="shared" si="1"/>
        <v>#DIV/0!</v>
      </c>
    </row>
    <row r="42" spans="1:4" x14ac:dyDescent="0.25">
      <c r="A42" t="s">
        <v>31</v>
      </c>
      <c r="B42" s="50"/>
      <c r="C42" s="51"/>
      <c r="D42" s="52" t="e">
        <f t="shared" si="1"/>
        <v>#DIV/0!</v>
      </c>
    </row>
    <row r="43" spans="1:4" x14ac:dyDescent="0.25">
      <c r="A43" t="s">
        <v>51</v>
      </c>
      <c r="B43" s="50"/>
      <c r="C43" s="51"/>
      <c r="D43" s="52" t="e">
        <f t="shared" si="1"/>
        <v>#DIV/0!</v>
      </c>
    </row>
    <row r="44" spans="1:4" x14ac:dyDescent="0.25">
      <c r="A44" t="s">
        <v>29</v>
      </c>
      <c r="B44" s="50"/>
      <c r="C44" s="51"/>
      <c r="D44" s="52" t="e">
        <f t="shared" si="1"/>
        <v>#DIV/0!</v>
      </c>
    </row>
    <row r="45" spans="1:4" x14ac:dyDescent="0.25">
      <c r="A45" t="s">
        <v>33</v>
      </c>
      <c r="B45" s="50"/>
      <c r="C45" s="51"/>
      <c r="D45" s="52" t="e">
        <f t="shared" si="1"/>
        <v>#DIV/0!</v>
      </c>
    </row>
    <row r="46" spans="1:4" x14ac:dyDescent="0.25">
      <c r="A46" t="s">
        <v>39</v>
      </c>
      <c r="B46" s="50"/>
      <c r="C46" s="51"/>
      <c r="D46" s="52" t="e">
        <f t="shared" si="1"/>
        <v>#DIV/0!</v>
      </c>
    </row>
    <row r="47" spans="1:4" x14ac:dyDescent="0.25">
      <c r="A47" t="s">
        <v>25</v>
      </c>
      <c r="B47" s="50"/>
      <c r="C47" s="51"/>
      <c r="D47" s="52" t="e">
        <f t="shared" si="1"/>
        <v>#DIV/0!</v>
      </c>
    </row>
    <row r="48" spans="1:4" x14ac:dyDescent="0.25">
      <c r="A48" t="s">
        <v>28</v>
      </c>
      <c r="B48" s="50"/>
      <c r="C48" s="51"/>
      <c r="D48" s="52" t="e">
        <f t="shared" si="1"/>
        <v>#DIV/0!</v>
      </c>
    </row>
    <row r="49" spans="1:4" x14ac:dyDescent="0.25">
      <c r="A49" t="s">
        <v>49</v>
      </c>
      <c r="B49" s="50"/>
      <c r="C49" s="51"/>
      <c r="D49" s="52" t="e">
        <f t="shared" si="1"/>
        <v>#DIV/0!</v>
      </c>
    </row>
    <row r="50" spans="1:4" x14ac:dyDescent="0.25">
      <c r="A50" t="s">
        <v>55</v>
      </c>
      <c r="B50" s="50"/>
      <c r="C50" s="51"/>
      <c r="D50" s="52" t="e">
        <f t="shared" si="1"/>
        <v>#DIV/0!</v>
      </c>
    </row>
    <row r="51" spans="1:4" x14ac:dyDescent="0.25">
      <c r="A51" t="s">
        <v>50</v>
      </c>
      <c r="B51" s="50"/>
      <c r="C51" s="51"/>
      <c r="D51" s="52" t="e">
        <f t="shared" si="1"/>
        <v>#DIV/0!</v>
      </c>
    </row>
    <row r="52" spans="1:4" x14ac:dyDescent="0.25">
      <c r="A52" t="s">
        <v>48</v>
      </c>
      <c r="B52" s="50"/>
      <c r="C52" s="51"/>
      <c r="D52" s="52" t="e">
        <f t="shared" si="1"/>
        <v>#DIV/0!</v>
      </c>
    </row>
    <row r="53" spans="1:4" x14ac:dyDescent="0.25">
      <c r="A53" t="s">
        <v>82</v>
      </c>
      <c r="B53" s="50"/>
      <c r="C53" s="51"/>
      <c r="D53" s="52" t="e">
        <f t="shared" si="1"/>
        <v>#DIV/0!</v>
      </c>
    </row>
    <row r="54" spans="1:4" x14ac:dyDescent="0.25">
      <c r="A54" t="s">
        <v>23</v>
      </c>
      <c r="B54" s="50"/>
      <c r="C54" s="51"/>
      <c r="D54" s="52" t="e">
        <f t="shared" si="1"/>
        <v>#DIV/0!</v>
      </c>
    </row>
    <row r="55" spans="1:4" x14ac:dyDescent="0.25">
      <c r="A55" t="s">
        <v>45</v>
      </c>
      <c r="B55" s="50"/>
      <c r="C55" s="51"/>
      <c r="D55" s="52" t="e">
        <f t="shared" si="1"/>
        <v>#DIV/0!</v>
      </c>
    </row>
    <row r="56" spans="1:4" x14ac:dyDescent="0.25">
      <c r="A56" t="s">
        <v>16</v>
      </c>
      <c r="B56" s="50"/>
      <c r="C56" s="51"/>
      <c r="D56" s="52" t="e">
        <f t="shared" si="1"/>
        <v>#DIV/0!</v>
      </c>
    </row>
    <row r="57" spans="1:4" x14ac:dyDescent="0.25">
      <c r="A57" t="s">
        <v>44</v>
      </c>
      <c r="B57" s="50"/>
      <c r="C57" s="51"/>
      <c r="D57" s="52" t="e">
        <f t="shared" si="1"/>
        <v>#DIV/0!</v>
      </c>
    </row>
    <row r="58" spans="1:4" x14ac:dyDescent="0.25">
      <c r="A58" t="s">
        <v>80</v>
      </c>
      <c r="B58" s="50"/>
      <c r="C58" s="51"/>
      <c r="D58" s="52" t="e">
        <f t="shared" si="1"/>
        <v>#DIV/0!</v>
      </c>
    </row>
    <row r="59" spans="1:4" x14ac:dyDescent="0.25">
      <c r="A59" t="s">
        <v>85</v>
      </c>
      <c r="B59" s="50"/>
      <c r="C59" s="51"/>
      <c r="D59" s="52" t="e">
        <f t="shared" si="1"/>
        <v>#DIV/0!</v>
      </c>
    </row>
    <row r="60" spans="1:4" x14ac:dyDescent="0.25">
      <c r="A60" t="s">
        <v>27</v>
      </c>
      <c r="B60" s="50"/>
      <c r="C60" s="51"/>
      <c r="D60" s="52" t="e">
        <f t="shared" si="1"/>
        <v>#DIV/0!</v>
      </c>
    </row>
    <row r="61" spans="1:4" x14ac:dyDescent="0.25">
      <c r="A61" t="s">
        <v>5</v>
      </c>
      <c r="B61" s="50"/>
      <c r="C61" s="51"/>
      <c r="D61" s="52" t="e">
        <f t="shared" si="1"/>
        <v>#DIV/0!</v>
      </c>
    </row>
    <row r="62" spans="1:4" x14ac:dyDescent="0.25">
      <c r="A62" t="s">
        <v>79</v>
      </c>
      <c r="B62" s="50"/>
      <c r="C62" s="51"/>
      <c r="D62" s="52" t="e">
        <f t="shared" si="1"/>
        <v>#DIV/0!</v>
      </c>
    </row>
    <row r="63" spans="1:4" x14ac:dyDescent="0.25">
      <c r="A63" t="s">
        <v>57</v>
      </c>
      <c r="B63" s="50"/>
      <c r="C63" s="51"/>
      <c r="D63" s="52" t="e">
        <f t="shared" si="1"/>
        <v>#DIV/0!</v>
      </c>
    </row>
    <row r="64" spans="1:4" x14ac:dyDescent="0.25">
      <c r="A64" t="s">
        <v>61</v>
      </c>
      <c r="B64" s="50"/>
      <c r="C64" s="51"/>
      <c r="D64" s="52" t="e">
        <f t="shared" si="1"/>
        <v>#DIV/0!</v>
      </c>
    </row>
    <row r="65" spans="1:4" x14ac:dyDescent="0.25">
      <c r="A65" t="s">
        <v>58</v>
      </c>
      <c r="B65" s="50"/>
      <c r="C65" s="51"/>
      <c r="D65" s="52" t="e">
        <f t="shared" si="1"/>
        <v>#DIV/0!</v>
      </c>
    </row>
    <row r="66" spans="1:4" x14ac:dyDescent="0.25">
      <c r="A66" t="s">
        <v>59</v>
      </c>
      <c r="B66" s="50"/>
      <c r="C66" s="51"/>
      <c r="D66" s="52" t="e">
        <f t="shared" si="1"/>
        <v>#DIV/0!</v>
      </c>
    </row>
    <row r="67" spans="1:4" x14ac:dyDescent="0.25">
      <c r="A67" t="s">
        <v>54</v>
      </c>
      <c r="B67" s="50"/>
      <c r="C67" s="51"/>
      <c r="D67" s="52" t="e">
        <f t="shared" si="1"/>
        <v>#DIV/0!</v>
      </c>
    </row>
    <row r="68" spans="1:4" x14ac:dyDescent="0.25">
      <c r="A68" t="s">
        <v>6</v>
      </c>
      <c r="B68" s="50"/>
      <c r="C68" s="51"/>
      <c r="D68" s="52" t="e">
        <f t="shared" si="1"/>
        <v>#DIV/0!</v>
      </c>
    </row>
    <row r="69" spans="1:4" x14ac:dyDescent="0.25">
      <c r="A69" t="s">
        <v>72</v>
      </c>
      <c r="B69" s="50"/>
      <c r="C69" s="51"/>
      <c r="D69" s="52" t="e">
        <f t="shared" si="1"/>
        <v>#DIV/0!</v>
      </c>
    </row>
    <row r="70" spans="1:4" x14ac:dyDescent="0.25">
      <c r="A70" t="s">
        <v>78</v>
      </c>
      <c r="B70" s="50"/>
      <c r="C70" s="51"/>
      <c r="D70" s="52" t="e">
        <f t="shared" si="1"/>
        <v>#DIV/0!</v>
      </c>
    </row>
    <row r="71" spans="1:4" x14ac:dyDescent="0.25">
      <c r="A71" t="s">
        <v>10</v>
      </c>
      <c r="B71" s="50"/>
      <c r="C71" s="51"/>
      <c r="D71" s="52" t="e">
        <f t="shared" si="1"/>
        <v>#DIV/0!</v>
      </c>
    </row>
    <row r="72" spans="1:4" x14ac:dyDescent="0.25">
      <c r="A72" t="s">
        <v>64</v>
      </c>
      <c r="B72" s="50"/>
      <c r="C72" s="51"/>
      <c r="D72" s="52" t="e">
        <f t="shared" si="1"/>
        <v>#DIV/0!</v>
      </c>
    </row>
    <row r="73" spans="1:4" x14ac:dyDescent="0.25">
      <c r="A73" t="s">
        <v>63</v>
      </c>
      <c r="B73" s="50"/>
      <c r="C73" s="51"/>
      <c r="D73" s="52" t="e">
        <f t="shared" si="1"/>
        <v>#DIV/0!</v>
      </c>
    </row>
    <row r="74" spans="1:4" x14ac:dyDescent="0.25">
      <c r="A74" t="s">
        <v>53</v>
      </c>
      <c r="B74" s="50"/>
      <c r="C74" s="51"/>
      <c r="D74" s="52" t="e">
        <f t="shared" si="1"/>
        <v>#DIV/0!</v>
      </c>
    </row>
    <row r="75" spans="1:4" x14ac:dyDescent="0.25">
      <c r="A75" t="s">
        <v>71</v>
      </c>
      <c r="B75" s="50"/>
      <c r="C75" s="51"/>
      <c r="D75" s="52" t="e">
        <f t="shared" si="1"/>
        <v>#DIV/0!</v>
      </c>
    </row>
    <row r="76" spans="1:4" x14ac:dyDescent="0.25">
      <c r="A76" t="s">
        <v>73</v>
      </c>
      <c r="B76" s="50"/>
      <c r="C76" s="51"/>
      <c r="D76" s="52" t="e">
        <f>(100/B76)*C76</f>
        <v>#DIV/0!</v>
      </c>
    </row>
    <row r="77" spans="1:4" x14ac:dyDescent="0.25">
      <c r="A77" t="s">
        <v>76</v>
      </c>
      <c r="B77" s="50"/>
      <c r="C77" s="51"/>
      <c r="D77" s="52" t="e">
        <f>(100/B77)*C77</f>
        <v>#DIV/0!</v>
      </c>
    </row>
    <row r="78" spans="1:4" x14ac:dyDescent="0.25">
      <c r="A78" t="s">
        <v>11</v>
      </c>
      <c r="B78" s="50"/>
      <c r="C78" s="51"/>
      <c r="D78" s="52" t="e">
        <f>(100/B78)*C78</f>
        <v>#DIV/0!</v>
      </c>
    </row>
    <row r="79" spans="1:4" x14ac:dyDescent="0.25">
      <c r="A79" t="s">
        <v>66</v>
      </c>
      <c r="B79" s="50"/>
      <c r="C79" s="51"/>
      <c r="D79" s="52" t="e">
        <f>(100/B79)*C79</f>
        <v>#DIV/0!</v>
      </c>
    </row>
  </sheetData>
  <autoFilter ref="A1:D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0" workbookViewId="0">
      <selection activeCell="D9" sqref="D9:D11"/>
    </sheetView>
  </sheetViews>
  <sheetFormatPr defaultRowHeight="15" x14ac:dyDescent="0.25"/>
  <cols>
    <col min="1" max="1" width="29" bestFit="1" customWidth="1"/>
    <col min="2" max="2" width="10" bestFit="1" customWidth="1"/>
    <col min="3" max="3" width="13.42578125" style="49" customWidth="1"/>
    <col min="4" max="4" width="14" style="49" customWidth="1"/>
  </cols>
  <sheetData>
    <row r="1" spans="1:4" ht="45" x14ac:dyDescent="0.25">
      <c r="A1" s="31" t="s">
        <v>0</v>
      </c>
      <c r="B1" s="34" t="s">
        <v>1</v>
      </c>
      <c r="C1" s="35" t="s">
        <v>2</v>
      </c>
      <c r="D1" s="35" t="s">
        <v>3</v>
      </c>
    </row>
    <row r="2" spans="1:4" x14ac:dyDescent="0.25">
      <c r="A2" t="s">
        <v>57</v>
      </c>
      <c r="B2" s="50"/>
      <c r="C2" s="51"/>
      <c r="D2" s="52" t="e">
        <f t="shared" ref="D2:D11" si="0">(100/B2)*C2</f>
        <v>#DIV/0!</v>
      </c>
    </row>
    <row r="3" spans="1:4" x14ac:dyDescent="0.25">
      <c r="A3" t="s">
        <v>59</v>
      </c>
      <c r="B3" s="50"/>
      <c r="C3" s="51"/>
      <c r="D3" s="52" t="e">
        <f t="shared" si="0"/>
        <v>#DIV/0!</v>
      </c>
    </row>
    <row r="4" spans="1:4" x14ac:dyDescent="0.25">
      <c r="A4" t="s">
        <v>15</v>
      </c>
      <c r="B4" s="50"/>
      <c r="C4" s="51"/>
      <c r="D4" s="52" t="e">
        <f t="shared" si="0"/>
        <v>#DIV/0!</v>
      </c>
    </row>
    <row r="5" spans="1:4" x14ac:dyDescent="0.25">
      <c r="A5" t="s">
        <v>35</v>
      </c>
      <c r="B5" s="50"/>
      <c r="C5" s="51"/>
      <c r="D5" s="52" t="e">
        <f t="shared" si="0"/>
        <v>#DIV/0!</v>
      </c>
    </row>
    <row r="6" spans="1:4" x14ac:dyDescent="0.25">
      <c r="A6" t="s">
        <v>52</v>
      </c>
      <c r="B6" s="50"/>
      <c r="C6" s="51"/>
      <c r="D6" s="52" t="e">
        <f t="shared" si="0"/>
        <v>#DIV/0!</v>
      </c>
    </row>
    <row r="7" spans="1:4" x14ac:dyDescent="0.25">
      <c r="A7" t="s">
        <v>69</v>
      </c>
      <c r="B7" s="50"/>
      <c r="C7" s="51"/>
      <c r="D7" s="52" t="e">
        <f t="shared" si="0"/>
        <v>#DIV/0!</v>
      </c>
    </row>
    <row r="8" spans="1:4" x14ac:dyDescent="0.25">
      <c r="A8" t="s">
        <v>64</v>
      </c>
      <c r="B8" s="50"/>
      <c r="C8" s="51"/>
      <c r="D8" s="52" t="e">
        <f t="shared" si="0"/>
        <v>#DIV/0!</v>
      </c>
    </row>
    <row r="9" spans="1:4" x14ac:dyDescent="0.25">
      <c r="A9" t="s">
        <v>62</v>
      </c>
      <c r="B9" s="50"/>
      <c r="C9" s="51"/>
      <c r="D9" s="52" t="e">
        <f t="shared" si="0"/>
        <v>#DIV/0!</v>
      </c>
    </row>
    <row r="10" spans="1:4" x14ac:dyDescent="0.25">
      <c r="A10" t="s">
        <v>70</v>
      </c>
      <c r="B10" s="50"/>
      <c r="C10" s="51"/>
      <c r="D10" s="52" t="e">
        <f t="shared" si="0"/>
        <v>#DIV/0!</v>
      </c>
    </row>
    <row r="11" spans="1:4" x14ac:dyDescent="0.25">
      <c r="A11" t="s">
        <v>71</v>
      </c>
      <c r="B11" s="50"/>
      <c r="C11" s="51"/>
      <c r="D11" s="52" t="e">
        <f t="shared" si="0"/>
        <v>#DIV/0!</v>
      </c>
    </row>
    <row r="12" spans="1:4" x14ac:dyDescent="0.25">
      <c r="A12" t="s">
        <v>54</v>
      </c>
      <c r="B12" s="50"/>
      <c r="C12" s="51"/>
      <c r="D12" s="52" t="e">
        <f t="shared" ref="D12:D50" si="1">(100/B12)*C12</f>
        <v>#DIV/0!</v>
      </c>
    </row>
    <row r="13" spans="1:4" x14ac:dyDescent="0.25">
      <c r="A13" t="s">
        <v>73</v>
      </c>
      <c r="B13" s="50"/>
      <c r="C13" s="51"/>
      <c r="D13" s="52" t="e">
        <f t="shared" si="1"/>
        <v>#DIV/0!</v>
      </c>
    </row>
    <row r="14" spans="1:4" x14ac:dyDescent="0.25">
      <c r="A14" t="s">
        <v>30</v>
      </c>
      <c r="B14" s="50"/>
      <c r="C14" s="51"/>
      <c r="D14" s="52" t="e">
        <f t="shared" si="1"/>
        <v>#DIV/0!</v>
      </c>
    </row>
    <row r="15" spans="1:4" x14ac:dyDescent="0.25">
      <c r="A15" t="s">
        <v>31</v>
      </c>
      <c r="B15" s="50"/>
      <c r="C15" s="51"/>
      <c r="D15" s="52" t="e">
        <f t="shared" si="1"/>
        <v>#DIV/0!</v>
      </c>
    </row>
    <row r="16" spans="1:4" x14ac:dyDescent="0.25">
      <c r="A16" t="s">
        <v>29</v>
      </c>
      <c r="B16" s="50"/>
      <c r="C16" s="51"/>
      <c r="D16" s="52" t="e">
        <f t="shared" si="1"/>
        <v>#DIV/0!</v>
      </c>
    </row>
    <row r="17" spans="1:4" x14ac:dyDescent="0.25">
      <c r="A17" t="s">
        <v>36</v>
      </c>
      <c r="B17" s="50"/>
      <c r="C17" s="51"/>
      <c r="D17" s="52" t="e">
        <f t="shared" si="1"/>
        <v>#DIV/0!</v>
      </c>
    </row>
    <row r="18" spans="1:4" x14ac:dyDescent="0.25">
      <c r="A18" t="s">
        <v>8</v>
      </c>
      <c r="B18" s="50"/>
      <c r="C18" s="51"/>
      <c r="D18" s="52" t="e">
        <f t="shared" si="1"/>
        <v>#DIV/0!</v>
      </c>
    </row>
    <row r="19" spans="1:4" x14ac:dyDescent="0.25">
      <c r="A19" t="s">
        <v>61</v>
      </c>
      <c r="B19" s="50"/>
      <c r="C19" s="51"/>
      <c r="D19" s="52" t="e">
        <f t="shared" si="1"/>
        <v>#DIV/0!</v>
      </c>
    </row>
    <row r="20" spans="1:4" x14ac:dyDescent="0.25">
      <c r="A20" t="s">
        <v>46</v>
      </c>
      <c r="B20" s="50"/>
      <c r="C20" s="51"/>
      <c r="D20" s="52" t="e">
        <f t="shared" si="1"/>
        <v>#DIV/0!</v>
      </c>
    </row>
    <row r="21" spans="1:4" x14ac:dyDescent="0.25">
      <c r="A21" t="s">
        <v>40</v>
      </c>
      <c r="B21" s="50"/>
      <c r="C21" s="51"/>
      <c r="D21" s="52" t="e">
        <f t="shared" si="1"/>
        <v>#DIV/0!</v>
      </c>
    </row>
    <row r="22" spans="1:4" x14ac:dyDescent="0.25">
      <c r="A22" t="s">
        <v>75</v>
      </c>
      <c r="B22" s="50"/>
      <c r="C22" s="51"/>
      <c r="D22" s="52" t="e">
        <f t="shared" si="1"/>
        <v>#DIV/0!</v>
      </c>
    </row>
    <row r="23" spans="1:4" x14ac:dyDescent="0.25">
      <c r="A23" t="s">
        <v>17</v>
      </c>
      <c r="B23" s="50"/>
      <c r="C23" s="51"/>
      <c r="D23" s="52" t="e">
        <f t="shared" si="1"/>
        <v>#DIV/0!</v>
      </c>
    </row>
    <row r="24" spans="1:4" x14ac:dyDescent="0.25">
      <c r="A24" t="s">
        <v>9</v>
      </c>
      <c r="B24" s="50"/>
      <c r="C24" s="51"/>
      <c r="D24" s="52" t="e">
        <f t="shared" si="1"/>
        <v>#DIV/0!</v>
      </c>
    </row>
    <row r="25" spans="1:4" x14ac:dyDescent="0.25">
      <c r="A25" t="s">
        <v>6</v>
      </c>
      <c r="B25" s="50"/>
      <c r="C25" s="51"/>
      <c r="D25" s="52" t="e">
        <f t="shared" si="1"/>
        <v>#DIV/0!</v>
      </c>
    </row>
    <row r="26" spans="1:4" x14ac:dyDescent="0.25">
      <c r="A26" t="s">
        <v>4</v>
      </c>
      <c r="B26" s="50"/>
      <c r="C26" s="51"/>
      <c r="D26" s="52" t="e">
        <f t="shared" si="1"/>
        <v>#DIV/0!</v>
      </c>
    </row>
    <row r="27" spans="1:4" x14ac:dyDescent="0.25">
      <c r="A27" t="s">
        <v>5</v>
      </c>
      <c r="B27" s="50"/>
      <c r="C27" s="51"/>
      <c r="D27" s="52" t="e">
        <f t="shared" si="1"/>
        <v>#DIV/0!</v>
      </c>
    </row>
    <row r="28" spans="1:4" x14ac:dyDescent="0.25">
      <c r="A28" t="s">
        <v>76</v>
      </c>
      <c r="B28" s="50"/>
      <c r="C28" s="51"/>
      <c r="D28" s="52" t="e">
        <f t="shared" si="1"/>
        <v>#DIV/0!</v>
      </c>
    </row>
    <row r="29" spans="1:4" x14ac:dyDescent="0.25">
      <c r="A29" t="s">
        <v>60</v>
      </c>
      <c r="B29" s="50"/>
      <c r="C29" s="51"/>
      <c r="D29" s="52" t="e">
        <f t="shared" si="1"/>
        <v>#DIV/0!</v>
      </c>
    </row>
    <row r="30" spans="1:4" x14ac:dyDescent="0.25">
      <c r="A30" t="s">
        <v>42</v>
      </c>
      <c r="B30" s="50"/>
      <c r="C30" s="51"/>
      <c r="D30" s="52" t="e">
        <f t="shared" si="1"/>
        <v>#DIV/0!</v>
      </c>
    </row>
    <row r="31" spans="1:4" x14ac:dyDescent="0.25">
      <c r="A31" t="s">
        <v>34</v>
      </c>
      <c r="B31" s="50"/>
      <c r="C31" s="51"/>
      <c r="D31" s="52" t="e">
        <f t="shared" si="1"/>
        <v>#DIV/0!</v>
      </c>
    </row>
    <row r="32" spans="1:4" x14ac:dyDescent="0.25">
      <c r="A32" t="s">
        <v>74</v>
      </c>
      <c r="B32" s="50"/>
      <c r="C32" s="51"/>
      <c r="D32" s="52" t="e">
        <f t="shared" si="1"/>
        <v>#DIV/0!</v>
      </c>
    </row>
    <row r="33" spans="1:4" x14ac:dyDescent="0.25">
      <c r="A33" t="s">
        <v>37</v>
      </c>
      <c r="B33" s="50"/>
      <c r="C33" s="51"/>
      <c r="D33" s="52" t="e">
        <f t="shared" si="1"/>
        <v>#DIV/0!</v>
      </c>
    </row>
    <row r="34" spans="1:4" x14ac:dyDescent="0.25">
      <c r="A34" t="s">
        <v>38</v>
      </c>
      <c r="B34" s="50"/>
      <c r="C34" s="51"/>
      <c r="D34" s="52" t="e">
        <f t="shared" si="1"/>
        <v>#DIV/0!</v>
      </c>
    </row>
    <row r="35" spans="1:4" x14ac:dyDescent="0.25">
      <c r="A35" t="s">
        <v>23</v>
      </c>
      <c r="B35" s="50"/>
      <c r="C35" s="51"/>
      <c r="D35" s="52" t="e">
        <f t="shared" si="1"/>
        <v>#DIV/0!</v>
      </c>
    </row>
    <row r="36" spans="1:4" x14ac:dyDescent="0.25">
      <c r="A36" t="s">
        <v>16</v>
      </c>
      <c r="B36" s="50"/>
      <c r="C36" s="51"/>
      <c r="D36" s="52" t="e">
        <f t="shared" si="1"/>
        <v>#DIV/0!</v>
      </c>
    </row>
    <row r="37" spans="1:4" x14ac:dyDescent="0.25">
      <c r="A37" t="s">
        <v>19</v>
      </c>
      <c r="B37" s="50"/>
      <c r="C37" s="51"/>
      <c r="D37" s="52" t="e">
        <f t="shared" si="1"/>
        <v>#DIV/0!</v>
      </c>
    </row>
    <row r="38" spans="1:4" x14ac:dyDescent="0.25">
      <c r="A38" t="s">
        <v>81</v>
      </c>
      <c r="B38" s="50"/>
      <c r="C38" s="51"/>
      <c r="D38" s="52" t="e">
        <f t="shared" si="1"/>
        <v>#DIV/0!</v>
      </c>
    </row>
    <row r="39" spans="1:4" x14ac:dyDescent="0.25">
      <c r="A39" t="s">
        <v>80</v>
      </c>
      <c r="B39" s="50"/>
      <c r="C39" s="51"/>
      <c r="D39" s="52" t="e">
        <f t="shared" si="1"/>
        <v>#DIV/0!</v>
      </c>
    </row>
    <row r="40" spans="1:4" x14ac:dyDescent="0.25">
      <c r="A40" t="s">
        <v>79</v>
      </c>
      <c r="B40" s="50"/>
      <c r="C40" s="51"/>
      <c r="D40" s="52" t="e">
        <f t="shared" si="1"/>
        <v>#DIV/0!</v>
      </c>
    </row>
    <row r="41" spans="1:4" x14ac:dyDescent="0.25">
      <c r="A41" t="s">
        <v>83</v>
      </c>
      <c r="B41" s="50"/>
      <c r="C41" s="51"/>
      <c r="D41" s="52" t="e">
        <f t="shared" si="1"/>
        <v>#DIV/0!</v>
      </c>
    </row>
    <row r="42" spans="1:4" x14ac:dyDescent="0.25">
      <c r="A42" t="s">
        <v>82</v>
      </c>
      <c r="B42" s="50"/>
      <c r="C42" s="51"/>
      <c r="D42" s="52" t="e">
        <f t="shared" si="1"/>
        <v>#DIV/0!</v>
      </c>
    </row>
    <row r="43" spans="1:4" x14ac:dyDescent="0.25">
      <c r="A43" t="s">
        <v>84</v>
      </c>
      <c r="B43" s="50"/>
      <c r="C43" s="51"/>
      <c r="D43" s="52" t="e">
        <f t="shared" si="1"/>
        <v>#DIV/0!</v>
      </c>
    </row>
    <row r="44" spans="1:4" x14ac:dyDescent="0.25">
      <c r="A44" t="s">
        <v>55</v>
      </c>
      <c r="B44" s="50"/>
      <c r="C44" s="51"/>
      <c r="D44" s="52" t="e">
        <f t="shared" si="1"/>
        <v>#DIV/0!</v>
      </c>
    </row>
    <row r="45" spans="1:4" x14ac:dyDescent="0.25">
      <c r="A45" t="s">
        <v>48</v>
      </c>
      <c r="B45" s="50"/>
      <c r="C45" s="51"/>
      <c r="D45" s="52" t="e">
        <f t="shared" si="1"/>
        <v>#DIV/0!</v>
      </c>
    </row>
    <row r="46" spans="1:4" x14ac:dyDescent="0.25">
      <c r="A46" t="s">
        <v>44</v>
      </c>
      <c r="B46" s="50"/>
      <c r="C46" s="51"/>
      <c r="D46" s="52" t="e">
        <f t="shared" si="1"/>
        <v>#DIV/0!</v>
      </c>
    </row>
    <row r="47" spans="1:4" x14ac:dyDescent="0.25">
      <c r="A47" t="s">
        <v>32</v>
      </c>
      <c r="B47" s="50"/>
      <c r="C47" s="51"/>
      <c r="D47" s="52" t="e">
        <f t="shared" si="1"/>
        <v>#DIV/0!</v>
      </c>
    </row>
    <row r="48" spans="1:4" x14ac:dyDescent="0.25">
      <c r="A48" t="s">
        <v>22</v>
      </c>
      <c r="B48" s="50"/>
      <c r="C48" s="51"/>
      <c r="D48" s="52" t="e">
        <f t="shared" si="1"/>
        <v>#DIV/0!</v>
      </c>
    </row>
    <row r="49" spans="1:4" x14ac:dyDescent="0.25">
      <c r="A49" t="s">
        <v>49</v>
      </c>
      <c r="B49" s="50"/>
      <c r="C49" s="51"/>
      <c r="D49" s="52" t="e">
        <f t="shared" si="1"/>
        <v>#DIV/0!</v>
      </c>
    </row>
    <row r="50" spans="1:4" x14ac:dyDescent="0.25">
      <c r="A50" t="s">
        <v>13</v>
      </c>
      <c r="B50" s="50"/>
      <c r="C50" s="51"/>
      <c r="D50" s="52" t="e">
        <f t="shared" si="1"/>
        <v>#DIV/0!</v>
      </c>
    </row>
    <row r="51" spans="1:4" x14ac:dyDescent="0.25">
      <c r="A51" t="s">
        <v>67</v>
      </c>
      <c r="B51" s="50"/>
      <c r="C51" s="51"/>
      <c r="D51" s="52">
        <v>0</v>
      </c>
    </row>
    <row r="52" spans="1:4" x14ac:dyDescent="0.25">
      <c r="A52" t="s">
        <v>18</v>
      </c>
      <c r="B52" s="50"/>
      <c r="C52" s="51"/>
      <c r="D52" s="52" t="e">
        <f t="shared" ref="D52:D68" si="2">(100/B52)*C52</f>
        <v>#DIV/0!</v>
      </c>
    </row>
    <row r="53" spans="1:4" x14ac:dyDescent="0.25">
      <c r="A53" t="s">
        <v>20</v>
      </c>
      <c r="B53" s="50"/>
      <c r="C53" s="51"/>
      <c r="D53" s="52" t="e">
        <f t="shared" si="2"/>
        <v>#DIV/0!</v>
      </c>
    </row>
    <row r="54" spans="1:4" x14ac:dyDescent="0.25">
      <c r="A54" t="s">
        <v>7</v>
      </c>
      <c r="B54" s="50"/>
      <c r="C54" s="51"/>
      <c r="D54" s="52" t="e">
        <f t="shared" si="2"/>
        <v>#DIV/0!</v>
      </c>
    </row>
    <row r="55" spans="1:4" x14ac:dyDescent="0.25">
      <c r="A55" t="s">
        <v>50</v>
      </c>
      <c r="B55" s="50"/>
      <c r="C55" s="51"/>
      <c r="D55" s="52" t="e">
        <f t="shared" si="2"/>
        <v>#DIV/0!</v>
      </c>
    </row>
    <row r="56" spans="1:4" x14ac:dyDescent="0.25">
      <c r="A56" t="s">
        <v>78</v>
      </c>
      <c r="B56" s="50"/>
      <c r="C56" s="51"/>
      <c r="D56" s="52" t="e">
        <f t="shared" si="2"/>
        <v>#DIV/0!</v>
      </c>
    </row>
    <row r="57" spans="1:4" x14ac:dyDescent="0.25">
      <c r="A57" t="s">
        <v>51</v>
      </c>
      <c r="B57" s="50"/>
      <c r="C57" s="51"/>
      <c r="D57" s="52" t="e">
        <f t="shared" si="2"/>
        <v>#DIV/0!</v>
      </c>
    </row>
    <row r="58" spans="1:4" x14ac:dyDescent="0.25">
      <c r="A58" t="s">
        <v>21</v>
      </c>
      <c r="B58" s="50"/>
      <c r="C58" s="51"/>
      <c r="D58" s="52" t="e">
        <f t="shared" si="2"/>
        <v>#DIV/0!</v>
      </c>
    </row>
    <row r="59" spans="1:4" x14ac:dyDescent="0.25">
      <c r="A59" t="s">
        <v>68</v>
      </c>
      <c r="B59" s="50"/>
      <c r="C59" s="51"/>
      <c r="D59" s="52" t="e">
        <f t="shared" si="2"/>
        <v>#DIV/0!</v>
      </c>
    </row>
    <row r="60" spans="1:4" x14ac:dyDescent="0.25">
      <c r="A60" t="s">
        <v>53</v>
      </c>
      <c r="B60" s="50"/>
      <c r="C60" s="51"/>
      <c r="D60" s="52" t="e">
        <f t="shared" si="2"/>
        <v>#DIV/0!</v>
      </c>
    </row>
    <row r="61" spans="1:4" x14ac:dyDescent="0.25">
      <c r="A61" t="s">
        <v>25</v>
      </c>
      <c r="B61" s="50"/>
      <c r="C61" s="51"/>
      <c r="D61" s="52" t="e">
        <f t="shared" si="2"/>
        <v>#DIV/0!</v>
      </c>
    </row>
    <row r="62" spans="1:4" x14ac:dyDescent="0.25">
      <c r="A62" t="s">
        <v>26</v>
      </c>
      <c r="B62" s="50"/>
      <c r="C62" s="51"/>
      <c r="D62" s="52" t="e">
        <f t="shared" si="2"/>
        <v>#DIV/0!</v>
      </c>
    </row>
    <row r="63" spans="1:4" x14ac:dyDescent="0.25">
      <c r="A63" t="s">
        <v>39</v>
      </c>
      <c r="B63" s="50"/>
      <c r="C63" s="51"/>
      <c r="D63" s="52" t="e">
        <f t="shared" si="2"/>
        <v>#DIV/0!</v>
      </c>
    </row>
    <row r="64" spans="1:4" x14ac:dyDescent="0.25">
      <c r="A64" t="s">
        <v>85</v>
      </c>
      <c r="B64" s="50"/>
      <c r="C64" s="51"/>
      <c r="D64" s="52" t="e">
        <f t="shared" si="2"/>
        <v>#DIV/0!</v>
      </c>
    </row>
    <row r="65" spans="1:4" x14ac:dyDescent="0.25">
      <c r="A65" t="s">
        <v>41</v>
      </c>
      <c r="B65" s="50"/>
      <c r="C65" s="51"/>
      <c r="D65" s="52" t="e">
        <f t="shared" si="2"/>
        <v>#DIV/0!</v>
      </c>
    </row>
    <row r="66" spans="1:4" x14ac:dyDescent="0.25">
      <c r="A66" t="s">
        <v>27</v>
      </c>
      <c r="B66" s="50"/>
      <c r="C66" s="51"/>
      <c r="D66" s="52" t="e">
        <f t="shared" si="2"/>
        <v>#DIV/0!</v>
      </c>
    </row>
    <row r="67" spans="1:4" x14ac:dyDescent="0.25">
      <c r="A67" t="s">
        <v>77</v>
      </c>
      <c r="B67" s="50"/>
      <c r="C67" s="51"/>
      <c r="D67" s="52" t="e">
        <f t="shared" si="2"/>
        <v>#DIV/0!</v>
      </c>
    </row>
    <row r="68" spans="1:4" x14ac:dyDescent="0.25">
      <c r="A68" t="s">
        <v>33</v>
      </c>
      <c r="B68" s="50"/>
      <c r="C68" s="51"/>
      <c r="D68" s="52" t="e">
        <f t="shared" si="2"/>
        <v>#DIV/0!</v>
      </c>
    </row>
    <row r="69" spans="1:4" x14ac:dyDescent="0.25">
      <c r="A69" t="s">
        <v>72</v>
      </c>
      <c r="B69" s="50"/>
      <c r="C69" s="51"/>
      <c r="D69" s="52">
        <v>0</v>
      </c>
    </row>
    <row r="70" spans="1:4" x14ac:dyDescent="0.25">
      <c r="A70" t="s">
        <v>56</v>
      </c>
      <c r="B70" s="50"/>
      <c r="C70" s="51"/>
      <c r="D70" s="52" t="e">
        <f t="shared" ref="D70:D77" si="3">(100/B70)*C70</f>
        <v>#DIV/0!</v>
      </c>
    </row>
    <row r="71" spans="1:4" x14ac:dyDescent="0.25">
      <c r="A71" t="s">
        <v>11</v>
      </c>
      <c r="B71" s="50"/>
      <c r="C71" s="51"/>
      <c r="D71" s="52" t="e">
        <f t="shared" si="3"/>
        <v>#DIV/0!</v>
      </c>
    </row>
    <row r="72" spans="1:4" x14ac:dyDescent="0.25">
      <c r="A72" t="s">
        <v>58</v>
      </c>
      <c r="B72" s="50"/>
      <c r="C72" s="51"/>
      <c r="D72" s="52" t="e">
        <f t="shared" si="3"/>
        <v>#DIV/0!</v>
      </c>
    </row>
    <row r="73" spans="1:4" x14ac:dyDescent="0.25">
      <c r="A73" t="s">
        <v>66</v>
      </c>
      <c r="B73" s="50"/>
      <c r="C73" s="51"/>
      <c r="D73" s="52" t="e">
        <f t="shared" si="3"/>
        <v>#DIV/0!</v>
      </c>
    </row>
    <row r="74" spans="1:4" x14ac:dyDescent="0.25">
      <c r="A74" t="s">
        <v>65</v>
      </c>
      <c r="B74" s="50"/>
      <c r="C74" s="51"/>
      <c r="D74" s="52" t="e">
        <f t="shared" si="3"/>
        <v>#DIV/0!</v>
      </c>
    </row>
    <row r="75" spans="1:4" x14ac:dyDescent="0.25">
      <c r="A75" t="s">
        <v>45</v>
      </c>
      <c r="B75" s="50"/>
      <c r="C75" s="51"/>
      <c r="D75" s="52" t="e">
        <f t="shared" si="3"/>
        <v>#DIV/0!</v>
      </c>
    </row>
    <row r="76" spans="1:4" x14ac:dyDescent="0.25">
      <c r="A76" t="s">
        <v>63</v>
      </c>
      <c r="B76" s="50"/>
      <c r="C76" s="51"/>
      <c r="D76" s="52" t="e">
        <f t="shared" si="3"/>
        <v>#DIV/0!</v>
      </c>
    </row>
    <row r="77" spans="1:4" x14ac:dyDescent="0.25">
      <c r="A77" t="s">
        <v>28</v>
      </c>
      <c r="B77" s="50"/>
      <c r="C77" s="51"/>
      <c r="D77" s="52" t="e">
        <f t="shared" si="3"/>
        <v>#DIV/0!</v>
      </c>
    </row>
    <row r="78" spans="1:4" x14ac:dyDescent="0.25">
      <c r="A78" t="s">
        <v>14</v>
      </c>
      <c r="B78" s="50"/>
      <c r="C78" s="51"/>
      <c r="D78" s="52">
        <v>0</v>
      </c>
    </row>
    <row r="79" spans="1:4" x14ac:dyDescent="0.25">
      <c r="A79" t="s">
        <v>10</v>
      </c>
      <c r="B79" s="50"/>
      <c r="C79" s="51"/>
      <c r="D79" s="52" t="e">
        <f>(100/B79)*C79</f>
        <v>#DIV/0!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8"/>
  <sheetViews>
    <sheetView workbookViewId="0">
      <pane xSplit="13" ySplit="3" topLeftCell="N76" activePane="bottomRight" state="frozen"/>
      <selection activeCell="I41" sqref="I41"/>
      <selection pane="topRight" activeCell="I41" sqref="I41"/>
      <selection pane="bottomLeft" activeCell="I41" sqref="I41"/>
      <selection pane="bottomRight" activeCell="Q112" sqref="Q112"/>
    </sheetView>
  </sheetViews>
  <sheetFormatPr defaultRowHeight="15" x14ac:dyDescent="0.25"/>
  <cols>
    <col min="1" max="1" width="37.28515625" style="53" customWidth="1"/>
    <col min="2" max="7" width="5.85546875" customWidth="1"/>
    <col min="8" max="8" width="6.42578125" customWidth="1"/>
    <col min="9" max="9" width="15" customWidth="1"/>
    <col min="10" max="10" width="5.85546875" customWidth="1"/>
    <col min="11" max="11" width="7" customWidth="1"/>
    <col min="12" max="13" width="5.85546875" customWidth="1"/>
    <col min="14" max="14" width="9.140625" style="48"/>
    <col min="16" max="16" width="28.42578125" customWidth="1"/>
    <col min="17" max="17" width="10.7109375" customWidth="1"/>
    <col min="18" max="18" width="14" customWidth="1"/>
    <col min="19" max="19" width="17.28515625" customWidth="1"/>
    <col min="20" max="20" width="13.7109375" customWidth="1"/>
    <col min="21" max="21" width="9.5703125" bestFit="1" customWidth="1"/>
  </cols>
  <sheetData>
    <row r="2" spans="1:14" x14ac:dyDescent="0.25">
      <c r="B2" t="s">
        <v>87</v>
      </c>
    </row>
    <row r="3" spans="1:14" x14ac:dyDescent="0.25">
      <c r="A3" s="54"/>
      <c r="B3" s="55" t="s">
        <v>88</v>
      </c>
      <c r="C3" s="55" t="s">
        <v>89</v>
      </c>
      <c r="D3" s="55" t="s">
        <v>90</v>
      </c>
      <c r="E3" s="55" t="s">
        <v>91</v>
      </c>
      <c r="F3" s="55" t="s">
        <v>92</v>
      </c>
      <c r="G3" s="55" t="s">
        <v>93</v>
      </c>
      <c r="H3" s="55" t="s">
        <v>94</v>
      </c>
      <c r="I3" s="55" t="s">
        <v>95</v>
      </c>
      <c r="J3" s="55" t="s">
        <v>96</v>
      </c>
      <c r="K3" s="55" t="s">
        <v>97</v>
      </c>
      <c r="L3" s="55" t="s">
        <v>98</v>
      </c>
      <c r="M3" s="55" t="s">
        <v>99</v>
      </c>
      <c r="N3" s="56" t="s">
        <v>100</v>
      </c>
    </row>
    <row r="4" spans="1:14" ht="15.75" x14ac:dyDescent="0.25">
      <c r="A4" s="8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>
        <f t="shared" ref="N4:N35" si="0">SUM(B4:M4)</f>
        <v>0</v>
      </c>
    </row>
    <row r="5" spans="1:14" ht="20.25" customHeight="1" x14ac:dyDescent="0.25">
      <c r="A5" s="8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>
        <f t="shared" si="0"/>
        <v>0</v>
      </c>
    </row>
    <row r="6" spans="1:14" ht="20.25" customHeight="1" x14ac:dyDescent="0.25">
      <c r="A6" s="8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>
        <f t="shared" si="0"/>
        <v>0</v>
      </c>
    </row>
    <row r="7" spans="1:14" ht="20.25" customHeight="1" x14ac:dyDescent="0.25">
      <c r="A7" s="8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>
        <f t="shared" si="0"/>
        <v>0</v>
      </c>
    </row>
    <row r="8" spans="1:14" ht="20.25" customHeight="1" x14ac:dyDescent="0.25">
      <c r="A8" s="8" t="s">
        <v>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>
        <f t="shared" si="0"/>
        <v>0</v>
      </c>
    </row>
    <row r="9" spans="1:14" ht="20.25" customHeight="1" x14ac:dyDescent="0.25">
      <c r="A9" s="8" t="s">
        <v>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>
        <f t="shared" si="0"/>
        <v>0</v>
      </c>
    </row>
    <row r="10" spans="1:14" ht="20.25" customHeight="1" x14ac:dyDescent="0.25">
      <c r="A10" s="8" t="s">
        <v>40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>
        <f t="shared" si="0"/>
        <v>0</v>
      </c>
    </row>
    <row r="11" spans="1:14" ht="20.25" customHeight="1" x14ac:dyDescent="0.25">
      <c r="A11" s="8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>
        <f t="shared" si="0"/>
        <v>0</v>
      </c>
    </row>
    <row r="12" spans="1:14" ht="20.25" customHeight="1" x14ac:dyDescent="0.25">
      <c r="A12" s="8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>
        <f t="shared" si="0"/>
        <v>0</v>
      </c>
    </row>
    <row r="13" spans="1:14" ht="20.25" customHeight="1" x14ac:dyDescent="0.25">
      <c r="A13" s="8" t="s">
        <v>34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>
        <f t="shared" si="0"/>
        <v>0</v>
      </c>
    </row>
    <row r="14" spans="1:14" ht="20.25" customHeight="1" x14ac:dyDescent="0.25">
      <c r="A14" s="8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>
        <f t="shared" si="0"/>
        <v>0</v>
      </c>
    </row>
    <row r="15" spans="1:14" ht="20.25" customHeight="1" x14ac:dyDescent="0.25">
      <c r="A15" s="8" t="s">
        <v>16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>
        <f t="shared" si="0"/>
        <v>0</v>
      </c>
    </row>
    <row r="16" spans="1:14" ht="20.25" customHeight="1" x14ac:dyDescent="0.25">
      <c r="A16" s="8" t="s">
        <v>43</v>
      </c>
      <c r="B16" s="57"/>
      <c r="C16" s="57"/>
      <c r="D16" s="57"/>
      <c r="E16" s="57"/>
      <c r="F16" s="57"/>
      <c r="G16" s="57"/>
      <c r="H16" s="59" t="s">
        <v>101</v>
      </c>
      <c r="I16" s="57"/>
      <c r="J16" s="57"/>
      <c r="K16" s="57"/>
      <c r="L16" s="57"/>
      <c r="M16" s="57"/>
      <c r="N16" s="58">
        <f t="shared" si="0"/>
        <v>0</v>
      </c>
    </row>
    <row r="17" spans="1:19" ht="17.25" customHeight="1" x14ac:dyDescent="0.25">
      <c r="A17" s="8" t="s">
        <v>22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>
        <f t="shared" si="0"/>
        <v>0</v>
      </c>
    </row>
    <row r="18" spans="1:19" ht="20.25" customHeight="1" x14ac:dyDescent="0.25">
      <c r="A18" s="8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>
        <f t="shared" si="0"/>
        <v>0</v>
      </c>
    </row>
    <row r="19" spans="1:19" ht="20.25" customHeight="1" x14ac:dyDescent="0.25">
      <c r="A19" s="8" t="s">
        <v>20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>
        <f t="shared" si="0"/>
        <v>0</v>
      </c>
    </row>
    <row r="20" spans="1:19" ht="20.25" customHeight="1" x14ac:dyDescent="0.25">
      <c r="A20" s="8" t="s">
        <v>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>
        <f t="shared" si="0"/>
        <v>0</v>
      </c>
    </row>
    <row r="21" spans="1:19" ht="20.25" customHeight="1" x14ac:dyDescent="0.25">
      <c r="A21" s="8" t="s">
        <v>26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>
        <f t="shared" si="0"/>
        <v>0</v>
      </c>
    </row>
    <row r="22" spans="1:19" ht="20.25" customHeight="1" x14ac:dyDescent="0.25">
      <c r="A22" s="8" t="s">
        <v>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>
        <f t="shared" si="0"/>
        <v>0</v>
      </c>
    </row>
    <row r="23" spans="1:19" ht="20.25" customHeight="1" x14ac:dyDescent="0.25">
      <c r="A23" s="8" t="s">
        <v>33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>
        <f t="shared" si="0"/>
        <v>0</v>
      </c>
    </row>
    <row r="24" spans="1:19" ht="20.25" customHeight="1" x14ac:dyDescent="0.25">
      <c r="A24" s="9" t="s">
        <v>28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>
        <f t="shared" si="0"/>
        <v>0</v>
      </c>
    </row>
    <row r="25" spans="1:19" ht="20.25" customHeight="1" x14ac:dyDescent="0.25">
      <c r="A25" s="36" t="s">
        <v>70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>
        <f t="shared" si="0"/>
        <v>0</v>
      </c>
    </row>
    <row r="26" spans="1:19" ht="20.25" customHeight="1" x14ac:dyDescent="0.25">
      <c r="A26" s="36" t="s">
        <v>75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>
        <f t="shared" si="0"/>
        <v>0</v>
      </c>
    </row>
    <row r="27" spans="1:19" ht="20.25" customHeight="1" x14ac:dyDescent="0.25">
      <c r="A27" s="36" t="s">
        <v>74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>
        <f t="shared" si="0"/>
        <v>0</v>
      </c>
    </row>
    <row r="28" spans="1:19" ht="20.25" customHeight="1" x14ac:dyDescent="0.25">
      <c r="A28" s="36" t="s">
        <v>81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>
        <f t="shared" si="0"/>
        <v>0</v>
      </c>
      <c r="Q28" s="18"/>
      <c r="R28" s="61"/>
      <c r="S28" s="62"/>
    </row>
    <row r="29" spans="1:19" ht="20.25" customHeight="1" x14ac:dyDescent="0.25">
      <c r="A29" s="36" t="s">
        <v>80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>
        <f t="shared" si="0"/>
        <v>0</v>
      </c>
      <c r="Q29" s="18"/>
      <c r="R29" s="61"/>
      <c r="S29" s="62"/>
    </row>
    <row r="30" spans="1:19" ht="20.25" customHeight="1" x14ac:dyDescent="0.25">
      <c r="A30" s="72" t="s">
        <v>79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>
        <f t="shared" si="0"/>
        <v>0</v>
      </c>
      <c r="Q30" s="18"/>
      <c r="R30" s="61"/>
      <c r="S30" s="62"/>
    </row>
    <row r="31" spans="1:19" ht="20.25" customHeight="1" x14ac:dyDescent="0.25">
      <c r="A31" s="71" t="s">
        <v>83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>
        <f t="shared" si="0"/>
        <v>0</v>
      </c>
      <c r="Q31" s="18"/>
      <c r="R31" s="61"/>
      <c r="S31" s="62"/>
    </row>
    <row r="32" spans="1:19" ht="20.25" customHeight="1" x14ac:dyDescent="0.25">
      <c r="A32" s="36" t="s">
        <v>82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>
        <f t="shared" si="0"/>
        <v>0</v>
      </c>
      <c r="Q32" s="18"/>
      <c r="R32" s="61"/>
      <c r="S32" s="62"/>
    </row>
    <row r="33" spans="1:19" ht="20.25" customHeight="1" x14ac:dyDescent="0.25">
      <c r="A33" s="36" t="s">
        <v>84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>
        <f t="shared" si="0"/>
        <v>0</v>
      </c>
      <c r="Q33" s="18"/>
      <c r="R33" s="61"/>
      <c r="S33" s="62"/>
    </row>
    <row r="34" spans="1:19" ht="20.25" customHeight="1" x14ac:dyDescent="0.25">
      <c r="A34" s="27" t="s">
        <v>77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>
        <f t="shared" si="0"/>
        <v>0</v>
      </c>
      <c r="Q34" s="18"/>
      <c r="R34" s="61"/>
      <c r="S34" s="62"/>
    </row>
    <row r="35" spans="1:19" ht="20.25" customHeight="1" x14ac:dyDescent="0.25">
      <c r="A35" s="8" t="s">
        <v>110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>
        <f t="shared" si="0"/>
        <v>0</v>
      </c>
      <c r="Q35" s="18"/>
      <c r="R35" s="61"/>
      <c r="S35" s="62"/>
    </row>
    <row r="36" spans="1:19" ht="20.25" customHeight="1" x14ac:dyDescent="0.25">
      <c r="A36" s="8" t="s">
        <v>52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>
        <f t="shared" ref="N36:N67" si="1">SUM(B36:M36)</f>
        <v>0</v>
      </c>
      <c r="Q36" s="18"/>
      <c r="R36" s="61"/>
      <c r="S36" s="62"/>
    </row>
    <row r="37" spans="1:19" ht="20.25" customHeight="1" x14ac:dyDescent="0.25">
      <c r="A37" s="8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>
        <f t="shared" si="1"/>
        <v>0</v>
      </c>
      <c r="Q37" s="18"/>
      <c r="R37" s="61"/>
      <c r="S37" s="62"/>
    </row>
    <row r="38" spans="1:19" ht="20.25" customHeight="1" x14ac:dyDescent="0.25">
      <c r="A38" s="8" t="s">
        <v>19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>
        <f t="shared" si="1"/>
        <v>0</v>
      </c>
      <c r="Q38" s="18"/>
      <c r="R38" s="61"/>
      <c r="S38" s="62"/>
    </row>
    <row r="39" spans="1:19" ht="20.25" customHeight="1" x14ac:dyDescent="0.25">
      <c r="A39" s="8" t="s">
        <v>21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>
        <f t="shared" si="1"/>
        <v>0</v>
      </c>
      <c r="Q39" s="18"/>
      <c r="R39" s="61"/>
      <c r="S39" s="62"/>
    </row>
    <row r="40" spans="1:19" ht="20.25" customHeight="1" x14ac:dyDescent="0.25">
      <c r="A40" s="8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>
        <f t="shared" si="1"/>
        <v>0</v>
      </c>
      <c r="Q40" s="18"/>
      <c r="R40" s="61"/>
      <c r="S40" s="62"/>
    </row>
    <row r="41" spans="1:19" ht="20.25" customHeight="1" x14ac:dyDescent="0.25">
      <c r="A41" s="8" t="s">
        <v>48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>
        <f t="shared" si="1"/>
        <v>0</v>
      </c>
      <c r="Q41" s="18"/>
      <c r="R41" s="61"/>
      <c r="S41" s="62"/>
    </row>
    <row r="42" spans="1:19" ht="20.25" customHeight="1" x14ac:dyDescent="0.25">
      <c r="A42" s="9" t="s">
        <v>46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>
        <f t="shared" si="1"/>
        <v>0</v>
      </c>
      <c r="Q42" s="18"/>
      <c r="R42" s="61"/>
      <c r="S42" s="62"/>
    </row>
    <row r="43" spans="1:19" ht="20.25" customHeight="1" x14ac:dyDescent="0.25">
      <c r="A43" s="8" t="s">
        <v>60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>
        <f t="shared" si="1"/>
        <v>0</v>
      </c>
      <c r="Q43" s="18"/>
      <c r="R43" s="61"/>
      <c r="S43" s="62"/>
    </row>
    <row r="44" spans="1:19" ht="20.25" customHeight="1" x14ac:dyDescent="0.25">
      <c r="A44" s="8" t="s">
        <v>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>
        <f t="shared" si="1"/>
        <v>0</v>
      </c>
      <c r="Q44" s="18"/>
      <c r="R44" s="61"/>
      <c r="S44" s="62"/>
    </row>
    <row r="45" spans="1:19" ht="20.25" customHeight="1" x14ac:dyDescent="0.25">
      <c r="A45" s="9" t="s">
        <v>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>
        <f t="shared" si="1"/>
        <v>0</v>
      </c>
      <c r="Q45" s="18"/>
      <c r="R45" s="61"/>
      <c r="S45" s="62"/>
    </row>
    <row r="46" spans="1:19" ht="20.25" customHeight="1" x14ac:dyDescent="0.25">
      <c r="A46" s="8" t="s">
        <v>62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>
        <f t="shared" si="1"/>
        <v>0</v>
      </c>
      <c r="Q46" s="18"/>
      <c r="R46" s="61"/>
      <c r="S46" s="62"/>
    </row>
    <row r="47" spans="1:19" ht="20.25" customHeight="1" x14ac:dyDescent="0.25">
      <c r="A47" s="8" t="s">
        <v>32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>
        <f t="shared" si="1"/>
        <v>0</v>
      </c>
      <c r="Q47" s="18"/>
      <c r="R47" s="61"/>
      <c r="S47" s="62"/>
    </row>
    <row r="48" spans="1:19" ht="20.25" customHeight="1" x14ac:dyDescent="0.25">
      <c r="A48" s="9" t="s">
        <v>65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>
        <f t="shared" si="1"/>
        <v>0</v>
      </c>
      <c r="P48" s="60"/>
      <c r="Q48" s="18"/>
      <c r="R48" s="61"/>
      <c r="S48" s="62"/>
    </row>
    <row r="49" spans="1:19" ht="20.25" customHeight="1" x14ac:dyDescent="0.25">
      <c r="A49" s="8" t="s">
        <v>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>
        <f t="shared" si="1"/>
        <v>0</v>
      </c>
      <c r="P49" s="60"/>
      <c r="Q49" s="18"/>
      <c r="R49" s="61"/>
      <c r="S49" s="62"/>
    </row>
    <row r="50" spans="1:19" ht="20.25" customHeight="1" x14ac:dyDescent="0.25">
      <c r="A50" s="8" t="s">
        <v>13</v>
      </c>
      <c r="B50" s="57"/>
      <c r="C50" s="57"/>
      <c r="D50" s="57"/>
      <c r="E50" s="57"/>
      <c r="F50" s="57"/>
      <c r="G50" s="57"/>
      <c r="H50" s="57"/>
      <c r="I50" s="57">
        <v>1</v>
      </c>
      <c r="J50" s="57"/>
      <c r="K50" s="57"/>
      <c r="L50" s="57"/>
      <c r="M50" s="57"/>
      <c r="N50" s="58">
        <f t="shared" si="1"/>
        <v>1</v>
      </c>
      <c r="P50" s="60"/>
      <c r="Q50" s="18"/>
      <c r="R50" s="61"/>
      <c r="S50" s="62"/>
    </row>
    <row r="51" spans="1:19" ht="20.25" customHeight="1" x14ac:dyDescent="0.25">
      <c r="A51" s="8" t="s">
        <v>67</v>
      </c>
      <c r="B51" s="57"/>
      <c r="C51" s="57"/>
      <c r="D51" s="57"/>
      <c r="E51" s="57"/>
      <c r="F51" s="57"/>
      <c r="G51" s="57"/>
      <c r="H51" s="57"/>
      <c r="I51" s="57">
        <v>1</v>
      </c>
      <c r="J51" s="57"/>
      <c r="K51" s="57"/>
      <c r="L51" s="57"/>
      <c r="M51" s="57"/>
      <c r="N51" s="58">
        <f t="shared" si="1"/>
        <v>1</v>
      </c>
    </row>
    <row r="52" spans="1:19" ht="20.25" customHeight="1" x14ac:dyDescent="0.25">
      <c r="A52" s="8" t="s">
        <v>41</v>
      </c>
      <c r="B52" s="57">
        <v>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>
        <f t="shared" si="1"/>
        <v>1</v>
      </c>
    </row>
    <row r="53" spans="1:19" ht="20.25" customHeight="1" x14ac:dyDescent="0.25">
      <c r="A53" s="9" t="s">
        <v>11</v>
      </c>
      <c r="B53" s="57">
        <v>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>
        <f t="shared" si="1"/>
        <v>1</v>
      </c>
    </row>
    <row r="54" spans="1:19" ht="20.25" customHeight="1" x14ac:dyDescent="0.25">
      <c r="A54" s="9" t="s">
        <v>45</v>
      </c>
      <c r="B54" s="57"/>
      <c r="C54" s="57"/>
      <c r="D54" s="57"/>
      <c r="E54" s="57"/>
      <c r="F54" s="57"/>
      <c r="G54" s="57"/>
      <c r="H54" s="57"/>
      <c r="I54" s="57">
        <v>1</v>
      </c>
      <c r="J54" s="57"/>
      <c r="K54" s="57"/>
      <c r="L54" s="57"/>
      <c r="M54" s="57"/>
      <c r="N54" s="58">
        <f t="shared" si="1"/>
        <v>1</v>
      </c>
    </row>
    <row r="55" spans="1:19" ht="20.25" customHeight="1" x14ac:dyDescent="0.25">
      <c r="A55" s="9" t="s">
        <v>14</v>
      </c>
      <c r="B55" s="57">
        <v>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>
        <f t="shared" si="1"/>
        <v>1</v>
      </c>
    </row>
    <row r="56" spans="1:19" ht="20.25" customHeight="1" x14ac:dyDescent="0.25">
      <c r="A56" s="36" t="s">
        <v>104</v>
      </c>
      <c r="B56" s="57"/>
      <c r="C56" s="57"/>
      <c r="D56" s="57"/>
      <c r="E56" s="57"/>
      <c r="F56" s="57"/>
      <c r="G56" s="57"/>
      <c r="H56" s="57"/>
      <c r="I56" s="57">
        <v>1</v>
      </c>
      <c r="J56" s="57"/>
      <c r="K56" s="57"/>
      <c r="L56" s="57"/>
      <c r="M56" s="57"/>
      <c r="N56" s="58">
        <f t="shared" si="1"/>
        <v>1</v>
      </c>
    </row>
    <row r="57" spans="1:19" ht="20.25" customHeight="1" x14ac:dyDescent="0.25">
      <c r="A57" s="36" t="s">
        <v>73</v>
      </c>
      <c r="B57" s="57"/>
      <c r="C57" s="57"/>
      <c r="D57" s="57"/>
      <c r="E57" s="57"/>
      <c r="F57" s="57"/>
      <c r="G57" s="57"/>
      <c r="H57" s="57"/>
      <c r="I57" s="57">
        <v>1</v>
      </c>
      <c r="J57" s="57"/>
      <c r="K57" s="57"/>
      <c r="L57" s="57"/>
      <c r="M57" s="57"/>
      <c r="N57" s="58">
        <f t="shared" si="1"/>
        <v>1</v>
      </c>
    </row>
    <row r="58" spans="1:19" ht="20.25" customHeight="1" x14ac:dyDescent="0.25">
      <c r="A58" s="27" t="s">
        <v>72</v>
      </c>
      <c r="B58" s="57"/>
      <c r="C58" s="57"/>
      <c r="D58" s="57"/>
      <c r="E58" s="57"/>
      <c r="F58" s="57"/>
      <c r="G58" s="57"/>
      <c r="H58" s="57"/>
      <c r="I58" s="57">
        <v>1</v>
      </c>
      <c r="J58" s="57"/>
      <c r="K58" s="57"/>
      <c r="L58" s="57"/>
      <c r="M58" s="57"/>
      <c r="N58" s="58">
        <f t="shared" si="1"/>
        <v>1</v>
      </c>
    </row>
    <row r="59" spans="1:19" ht="20.25" customHeight="1" x14ac:dyDescent="0.25">
      <c r="A59" s="8" t="s">
        <v>50</v>
      </c>
      <c r="B59" s="57">
        <v>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>
        <f t="shared" si="1"/>
        <v>1</v>
      </c>
    </row>
    <row r="60" spans="1:19" ht="20.25" customHeight="1" x14ac:dyDescent="0.25">
      <c r="A60" s="8" t="s">
        <v>51</v>
      </c>
      <c r="B60" s="57">
        <v>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>
        <f t="shared" si="1"/>
        <v>1</v>
      </c>
    </row>
    <row r="61" spans="1:19" ht="20.25" customHeight="1" x14ac:dyDescent="0.25">
      <c r="A61" s="8" t="s">
        <v>56</v>
      </c>
      <c r="B61" s="57">
        <v>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>
        <f t="shared" si="1"/>
        <v>1</v>
      </c>
    </row>
    <row r="62" spans="1:19" ht="20.25" customHeight="1" x14ac:dyDescent="0.25">
      <c r="A62" s="9" t="s">
        <v>66</v>
      </c>
      <c r="B62" s="57">
        <v>1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>
        <f t="shared" si="1"/>
        <v>1</v>
      </c>
    </row>
    <row r="63" spans="1:19" ht="20.25" customHeight="1" x14ac:dyDescent="0.25">
      <c r="A63" s="9" t="s">
        <v>6</v>
      </c>
      <c r="B63" s="57"/>
      <c r="C63" s="57"/>
      <c r="D63" s="57"/>
      <c r="E63" s="57"/>
      <c r="F63" s="57"/>
      <c r="G63" s="57"/>
      <c r="H63" s="57"/>
      <c r="I63" s="57">
        <v>1</v>
      </c>
      <c r="J63" s="57"/>
      <c r="K63" s="57"/>
      <c r="L63" s="57"/>
      <c r="M63" s="57"/>
      <c r="N63" s="58">
        <f t="shared" si="1"/>
        <v>1</v>
      </c>
    </row>
    <row r="64" spans="1:19" ht="20.25" customHeight="1" x14ac:dyDescent="0.25">
      <c r="A64" s="9" t="s">
        <v>24</v>
      </c>
      <c r="B64" s="57">
        <v>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8">
        <f t="shared" si="1"/>
        <v>1</v>
      </c>
    </row>
    <row r="65" spans="1:14" ht="20.25" customHeight="1" x14ac:dyDescent="0.25">
      <c r="A65" s="8" t="s">
        <v>37</v>
      </c>
      <c r="B65" s="57">
        <v>1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8">
        <f t="shared" si="1"/>
        <v>1</v>
      </c>
    </row>
    <row r="66" spans="1:14" ht="20.25" customHeight="1" x14ac:dyDescent="0.25">
      <c r="A66" s="9" t="s">
        <v>42</v>
      </c>
      <c r="B66" s="57">
        <v>1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>
        <f t="shared" si="1"/>
        <v>1</v>
      </c>
    </row>
    <row r="67" spans="1:14" ht="20.25" customHeight="1" x14ac:dyDescent="0.25">
      <c r="A67" s="9" t="s">
        <v>10</v>
      </c>
      <c r="B67" s="57">
        <v>1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>
        <f t="shared" si="1"/>
        <v>1</v>
      </c>
    </row>
    <row r="68" spans="1:14" ht="20.25" customHeight="1" x14ac:dyDescent="0.25">
      <c r="A68" s="9" t="s">
        <v>58</v>
      </c>
      <c r="B68" s="57">
        <v>1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>
        <f t="shared" ref="N68:N81" si="2">SUM(B68:M68)</f>
        <v>1</v>
      </c>
    </row>
    <row r="69" spans="1:14" ht="20.25" customHeight="1" x14ac:dyDescent="0.25">
      <c r="A69" s="8" t="s">
        <v>49</v>
      </c>
      <c r="B69" s="57">
        <v>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8">
        <f t="shared" si="2"/>
        <v>1</v>
      </c>
    </row>
    <row r="70" spans="1:14" ht="20.25" customHeight="1" x14ac:dyDescent="0.25">
      <c r="A70" s="8" t="s">
        <v>57</v>
      </c>
      <c r="B70" s="57"/>
      <c r="C70" s="57"/>
      <c r="D70" s="57"/>
      <c r="E70" s="57"/>
      <c r="F70" s="57"/>
      <c r="G70" s="57"/>
      <c r="H70" s="57"/>
      <c r="I70" s="57">
        <v>1</v>
      </c>
      <c r="J70" s="57"/>
      <c r="K70" s="57"/>
      <c r="L70" s="57"/>
      <c r="M70" s="57"/>
      <c r="N70" s="58">
        <f t="shared" si="2"/>
        <v>1</v>
      </c>
    </row>
    <row r="71" spans="1:14" ht="20.25" customHeight="1" x14ac:dyDescent="0.25">
      <c r="A71" s="8" t="s">
        <v>55</v>
      </c>
      <c r="B71" s="57">
        <v>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8">
        <f t="shared" si="2"/>
        <v>1</v>
      </c>
    </row>
    <row r="72" spans="1:14" ht="20.25" customHeight="1" x14ac:dyDescent="0.25">
      <c r="A72" s="73" t="s">
        <v>9</v>
      </c>
      <c r="B72" s="57">
        <v>1</v>
      </c>
      <c r="C72" s="57"/>
      <c r="D72" s="57"/>
      <c r="E72" s="57"/>
      <c r="F72" s="57"/>
      <c r="G72" s="57"/>
      <c r="H72" s="57"/>
      <c r="I72" s="57">
        <v>1</v>
      </c>
      <c r="J72" s="57"/>
      <c r="K72" s="57"/>
      <c r="L72" s="57"/>
      <c r="M72" s="57"/>
      <c r="N72" s="58">
        <f t="shared" si="2"/>
        <v>2</v>
      </c>
    </row>
    <row r="73" spans="1:14" ht="20.25" customHeight="1" x14ac:dyDescent="0.25">
      <c r="A73" s="74" t="s">
        <v>78</v>
      </c>
      <c r="B73" s="57">
        <v>1</v>
      </c>
      <c r="C73" s="57"/>
      <c r="D73" s="57"/>
      <c r="E73" s="57"/>
      <c r="F73" s="57"/>
      <c r="G73" s="57"/>
      <c r="H73" s="57"/>
      <c r="I73" s="57">
        <v>1</v>
      </c>
      <c r="J73" s="57"/>
      <c r="K73" s="57"/>
      <c r="L73" s="57"/>
      <c r="M73" s="57"/>
      <c r="N73" s="58">
        <f t="shared" si="2"/>
        <v>2</v>
      </c>
    </row>
    <row r="74" spans="1:14" ht="20.25" customHeight="1" x14ac:dyDescent="0.25">
      <c r="A74" s="73" t="s">
        <v>47</v>
      </c>
      <c r="B74" s="57">
        <v>1</v>
      </c>
      <c r="C74" s="57"/>
      <c r="D74" s="57"/>
      <c r="E74" s="57"/>
      <c r="F74" s="57"/>
      <c r="G74" s="57"/>
      <c r="H74" s="57"/>
      <c r="I74" s="57">
        <v>1</v>
      </c>
      <c r="J74" s="57"/>
      <c r="K74" s="57"/>
      <c r="L74" s="57"/>
      <c r="M74" s="57"/>
      <c r="N74" s="58">
        <f t="shared" si="2"/>
        <v>2</v>
      </c>
    </row>
    <row r="75" spans="1:14" ht="20.25" customHeight="1" x14ac:dyDescent="0.25">
      <c r="A75" s="74" t="s">
        <v>44</v>
      </c>
      <c r="B75" s="57">
        <v>1</v>
      </c>
      <c r="C75" s="57"/>
      <c r="D75" s="57"/>
      <c r="E75" s="57"/>
      <c r="F75" s="57"/>
      <c r="G75" s="57"/>
      <c r="H75" s="57"/>
      <c r="I75" s="57">
        <v>1</v>
      </c>
      <c r="J75" s="57"/>
      <c r="K75" s="57"/>
      <c r="L75" s="57"/>
      <c r="M75" s="57"/>
      <c r="N75" s="58">
        <f t="shared" si="2"/>
        <v>2</v>
      </c>
    </row>
    <row r="76" spans="1:14" ht="20.25" customHeight="1" x14ac:dyDescent="0.25">
      <c r="A76" s="74" t="s">
        <v>54</v>
      </c>
      <c r="B76" s="57">
        <v>1</v>
      </c>
      <c r="C76" s="57"/>
      <c r="D76" s="57"/>
      <c r="E76" s="57"/>
      <c r="F76" s="57"/>
      <c r="G76" s="57"/>
      <c r="H76" s="57"/>
      <c r="I76" s="57">
        <v>1</v>
      </c>
      <c r="J76" s="57"/>
      <c r="K76" s="57"/>
      <c r="L76" s="57"/>
      <c r="M76" s="57"/>
      <c r="N76" s="58">
        <f t="shared" si="2"/>
        <v>2</v>
      </c>
    </row>
    <row r="77" spans="1:14" ht="20.25" customHeight="1" x14ac:dyDescent="0.25">
      <c r="A77" s="74" t="s">
        <v>53</v>
      </c>
      <c r="B77" s="57">
        <v>1</v>
      </c>
      <c r="C77" s="57"/>
      <c r="D77" s="57"/>
      <c r="E77" s="57"/>
      <c r="F77" s="57"/>
      <c r="G77" s="57"/>
      <c r="H77" s="57"/>
      <c r="I77" s="57">
        <v>1</v>
      </c>
      <c r="J77" s="57"/>
      <c r="K77" s="57"/>
      <c r="L77" s="57"/>
      <c r="M77" s="57"/>
      <c r="N77" s="58">
        <f t="shared" si="2"/>
        <v>2</v>
      </c>
    </row>
    <row r="78" spans="1:14" ht="20.25" customHeight="1" x14ac:dyDescent="0.25">
      <c r="A78" s="75" t="s">
        <v>63</v>
      </c>
      <c r="B78" s="57">
        <v>1</v>
      </c>
      <c r="C78" s="57"/>
      <c r="D78" s="57"/>
      <c r="E78" s="57"/>
      <c r="F78" s="57"/>
      <c r="G78" s="57"/>
      <c r="H78" s="57"/>
      <c r="I78" s="64">
        <v>1</v>
      </c>
      <c r="J78" s="57"/>
      <c r="K78" s="57"/>
      <c r="L78" s="57"/>
      <c r="M78" s="57"/>
      <c r="N78" s="58">
        <f t="shared" si="2"/>
        <v>2</v>
      </c>
    </row>
    <row r="79" spans="1:14" ht="20.25" customHeight="1" x14ac:dyDescent="0.25">
      <c r="A79" s="74" t="s">
        <v>64</v>
      </c>
      <c r="B79" s="57">
        <v>1</v>
      </c>
      <c r="C79" s="57"/>
      <c r="D79" s="57"/>
      <c r="E79" s="57"/>
      <c r="F79" s="57"/>
      <c r="G79" s="57"/>
      <c r="H79" s="57"/>
      <c r="I79" s="57">
        <v>1</v>
      </c>
      <c r="J79" s="57"/>
      <c r="K79" s="57"/>
      <c r="L79" s="57"/>
      <c r="M79" s="57"/>
      <c r="N79" s="58">
        <f t="shared" si="2"/>
        <v>2</v>
      </c>
    </row>
    <row r="80" spans="1:14" ht="20.25" customHeight="1" x14ac:dyDescent="0.25">
      <c r="A80" s="74" t="s">
        <v>59</v>
      </c>
      <c r="B80" s="57">
        <v>1</v>
      </c>
      <c r="C80" s="57"/>
      <c r="D80" s="57"/>
      <c r="E80" s="57"/>
      <c r="F80" s="57"/>
      <c r="G80" s="57"/>
      <c r="H80" s="57"/>
      <c r="I80" s="57">
        <v>1</v>
      </c>
      <c r="J80" s="57"/>
      <c r="K80" s="57"/>
      <c r="L80" s="57"/>
      <c r="M80" s="57"/>
      <c r="N80" s="58">
        <f t="shared" si="2"/>
        <v>2</v>
      </c>
    </row>
    <row r="81" spans="1:22" ht="20.25" customHeight="1" x14ac:dyDescent="0.25">
      <c r="A81" s="74" t="s">
        <v>61</v>
      </c>
      <c r="B81" s="57">
        <v>1</v>
      </c>
      <c r="C81" s="57"/>
      <c r="D81" s="57"/>
      <c r="E81" s="57"/>
      <c r="F81" s="57"/>
      <c r="G81" s="57"/>
      <c r="H81" s="57"/>
      <c r="I81" s="57">
        <v>1</v>
      </c>
      <c r="J81" s="57"/>
      <c r="K81" s="57"/>
      <c r="L81" s="57"/>
      <c r="M81" s="57"/>
      <c r="N81" s="58">
        <f t="shared" si="2"/>
        <v>2</v>
      </c>
      <c r="P81" s="92" t="s">
        <v>128</v>
      </c>
      <c r="Q81" s="92"/>
      <c r="R81" s="92"/>
    </row>
    <row r="82" spans="1:22" ht="27" customHeight="1" x14ac:dyDescent="0.25">
      <c r="A82" s="75" t="s">
        <v>121</v>
      </c>
      <c r="B82" s="57"/>
      <c r="C82" s="57"/>
      <c r="D82" s="57"/>
      <c r="E82" s="57"/>
      <c r="F82" s="57"/>
      <c r="G82" s="57"/>
      <c r="H82" s="57"/>
      <c r="I82" s="57">
        <v>1</v>
      </c>
      <c r="J82" s="57"/>
      <c r="K82" s="57"/>
      <c r="L82" s="57"/>
      <c r="M82" s="57"/>
      <c r="N82" s="58">
        <f t="shared" ref="N82:N84" si="3">SUM(B82:M82)</f>
        <v>1</v>
      </c>
      <c r="Q82" s="34" t="s">
        <v>1</v>
      </c>
      <c r="R82" s="35" t="s">
        <v>2</v>
      </c>
      <c r="S82" s="35" t="s">
        <v>3</v>
      </c>
      <c r="T82" s="89" t="s">
        <v>127</v>
      </c>
    </row>
    <row r="83" spans="1:22" ht="20.25" customHeight="1" x14ac:dyDescent="0.25">
      <c r="A83" s="75" t="s">
        <v>119</v>
      </c>
      <c r="B83" s="57"/>
      <c r="C83" s="57"/>
      <c r="D83" s="57"/>
      <c r="E83" s="57"/>
      <c r="F83" s="57"/>
      <c r="G83" s="57"/>
      <c r="H83" s="57"/>
      <c r="I83" s="57">
        <v>1</v>
      </c>
      <c r="J83" s="57"/>
      <c r="K83" s="57"/>
      <c r="L83" s="57"/>
      <c r="M83" s="57"/>
      <c r="N83" s="58">
        <f t="shared" si="3"/>
        <v>1</v>
      </c>
      <c r="P83" s="82" t="s">
        <v>69</v>
      </c>
      <c r="Q83">
        <v>2</v>
      </c>
      <c r="R83">
        <v>1</v>
      </c>
      <c r="S83" s="87">
        <f t="shared" ref="S83:S103" si="4">(100/Q83)*R83</f>
        <v>50</v>
      </c>
      <c r="T83" s="91">
        <v>-38.909999999999997</v>
      </c>
    </row>
    <row r="84" spans="1:22" ht="20.25" customHeight="1" x14ac:dyDescent="0.25">
      <c r="A84" s="73" t="s">
        <v>117</v>
      </c>
      <c r="B84" s="57"/>
      <c r="C84" s="57"/>
      <c r="D84" s="57"/>
      <c r="E84" s="57"/>
      <c r="F84" s="57"/>
      <c r="G84" s="57"/>
      <c r="H84" s="57"/>
      <c r="I84" s="57">
        <v>1</v>
      </c>
      <c r="J84" s="57"/>
      <c r="K84" s="57"/>
      <c r="L84" s="57"/>
      <c r="M84" s="57"/>
      <c r="N84" s="58">
        <f t="shared" si="3"/>
        <v>1</v>
      </c>
      <c r="P84" s="82" t="s">
        <v>104</v>
      </c>
      <c r="Q84">
        <v>15</v>
      </c>
      <c r="R84">
        <v>15</v>
      </c>
      <c r="S84" s="87">
        <f t="shared" si="4"/>
        <v>100</v>
      </c>
      <c r="T84" s="91">
        <v>-6.25</v>
      </c>
    </row>
    <row r="85" spans="1:22" ht="20.25" customHeight="1" x14ac:dyDescent="0.25">
      <c r="A85" s="65" t="s">
        <v>100</v>
      </c>
      <c r="B85" s="66">
        <f t="shared" ref="B85:H85" si="5">SUM(B4:B83)</f>
        <v>24</v>
      </c>
      <c r="C85" s="66">
        <f t="shared" si="5"/>
        <v>0</v>
      </c>
      <c r="D85" s="66">
        <f t="shared" si="5"/>
        <v>0</v>
      </c>
      <c r="E85" s="66">
        <f t="shared" si="5"/>
        <v>0</v>
      </c>
      <c r="F85" s="66">
        <f t="shared" si="5"/>
        <v>0</v>
      </c>
      <c r="G85" s="66">
        <f t="shared" si="5"/>
        <v>0</v>
      </c>
      <c r="H85" s="66">
        <f t="shared" si="5"/>
        <v>0</v>
      </c>
      <c r="I85" s="66">
        <f>SUM(I4:I84)</f>
        <v>21</v>
      </c>
      <c r="J85" s="66">
        <f>SUM(J4:J83)</f>
        <v>0</v>
      </c>
      <c r="K85" s="66">
        <f>SUM(K4:K83)</f>
        <v>0</v>
      </c>
      <c r="L85" s="66">
        <f>SUM(L4:L83)</f>
        <v>0</v>
      </c>
      <c r="M85" s="66">
        <f>SUM(M4:M83)</f>
        <v>0</v>
      </c>
      <c r="N85" s="67"/>
      <c r="P85" s="82" t="s">
        <v>64</v>
      </c>
      <c r="Q85">
        <v>16</v>
      </c>
      <c r="R85">
        <v>2</v>
      </c>
      <c r="S85" s="87">
        <f t="shared" si="4"/>
        <v>12.5</v>
      </c>
      <c r="T85" s="91">
        <v>-1.3888888888888893</v>
      </c>
    </row>
    <row r="86" spans="1:22" ht="28.15" customHeight="1" x14ac:dyDescent="0.25">
      <c r="A86" s="53" t="s">
        <v>102</v>
      </c>
      <c r="H86" s="17"/>
      <c r="I86" s="17" t="s">
        <v>129</v>
      </c>
      <c r="K86" s="17"/>
      <c r="P86" s="82" t="s">
        <v>72</v>
      </c>
      <c r="Q86">
        <v>4</v>
      </c>
      <c r="R86">
        <v>3</v>
      </c>
      <c r="S86" s="87">
        <f t="shared" si="4"/>
        <v>75</v>
      </c>
      <c r="T86" s="90">
        <v>0</v>
      </c>
    </row>
    <row r="87" spans="1:22" x14ac:dyDescent="0.25">
      <c r="I87" s="84" t="s">
        <v>130</v>
      </c>
      <c r="P87" s="82" t="s">
        <v>45</v>
      </c>
      <c r="Q87">
        <v>628</v>
      </c>
      <c r="R87">
        <v>110</v>
      </c>
      <c r="S87" s="87">
        <f t="shared" si="4"/>
        <v>17.515923566878978</v>
      </c>
      <c r="T87" s="90">
        <v>1.0379645640896449</v>
      </c>
      <c r="V87" t="s">
        <v>125</v>
      </c>
    </row>
    <row r="88" spans="1:22" x14ac:dyDescent="0.25">
      <c r="I88" s="84" t="s">
        <v>134</v>
      </c>
      <c r="P88" s="82" t="s">
        <v>53</v>
      </c>
      <c r="Q88">
        <v>38</v>
      </c>
      <c r="R88">
        <v>9</v>
      </c>
      <c r="S88" s="87">
        <f t="shared" si="4"/>
        <v>23.684210526315791</v>
      </c>
      <c r="T88" s="90">
        <v>1.3157894736842088</v>
      </c>
    </row>
    <row r="89" spans="1:22" x14ac:dyDescent="0.25">
      <c r="I89" s="84" t="s">
        <v>135</v>
      </c>
      <c r="P89" s="82" t="s">
        <v>44</v>
      </c>
      <c r="Q89">
        <v>242</v>
      </c>
      <c r="R89">
        <v>21</v>
      </c>
      <c r="S89" s="87">
        <f t="shared" si="4"/>
        <v>8.677685950413224</v>
      </c>
      <c r="T89" s="90">
        <v>2.0567773264229352</v>
      </c>
    </row>
    <row r="90" spans="1:22" x14ac:dyDescent="0.25">
      <c r="I90" s="84" t="s">
        <v>136</v>
      </c>
      <c r="P90" s="82" t="s">
        <v>117</v>
      </c>
      <c r="Q90">
        <v>555</v>
      </c>
      <c r="R90">
        <v>26</v>
      </c>
      <c r="S90" s="87">
        <f t="shared" si="4"/>
        <v>4.6846846846846848</v>
      </c>
      <c r="T90" s="90">
        <v>7.2575725331630849</v>
      </c>
      <c r="V90" t="s">
        <v>124</v>
      </c>
    </row>
    <row r="91" spans="1:22" x14ac:dyDescent="0.25">
      <c r="I91" t="s">
        <v>131</v>
      </c>
      <c r="P91" s="82" t="s">
        <v>57</v>
      </c>
      <c r="Q91">
        <v>643</v>
      </c>
      <c r="R91">
        <v>17</v>
      </c>
      <c r="S91" s="87">
        <f t="shared" si="4"/>
        <v>2.6438569206842923</v>
      </c>
      <c r="T91" s="90">
        <v>11.641857365029992</v>
      </c>
    </row>
    <row r="92" spans="1:22" x14ac:dyDescent="0.25">
      <c r="I92" s="83" t="s">
        <v>130</v>
      </c>
      <c r="P92" s="82" t="s">
        <v>59</v>
      </c>
      <c r="Q92">
        <v>340</v>
      </c>
      <c r="R92">
        <v>89</v>
      </c>
      <c r="S92" s="87">
        <f t="shared" si="4"/>
        <v>26.176470588235293</v>
      </c>
      <c r="T92" s="90">
        <v>13.367255647506152</v>
      </c>
    </row>
    <row r="93" spans="1:22" x14ac:dyDescent="0.25">
      <c r="I93" s="83" t="s">
        <v>134</v>
      </c>
      <c r="P93" s="82" t="s">
        <v>61</v>
      </c>
      <c r="Q93">
        <v>264</v>
      </c>
      <c r="R93">
        <v>62</v>
      </c>
      <c r="S93" s="87">
        <f t="shared" si="4"/>
        <v>23.484848484848484</v>
      </c>
      <c r="T93" s="90">
        <v>13.913525498891353</v>
      </c>
    </row>
    <row r="94" spans="1:22" x14ac:dyDescent="0.25">
      <c r="I94" s="83" t="s">
        <v>135</v>
      </c>
      <c r="P94" s="82" t="s">
        <v>120</v>
      </c>
      <c r="Q94">
        <v>26</v>
      </c>
      <c r="R94">
        <v>5</v>
      </c>
      <c r="S94" s="87">
        <f t="shared" si="4"/>
        <v>19.23076923076923</v>
      </c>
      <c r="T94" s="90">
        <v>14.102564102564106</v>
      </c>
    </row>
    <row r="95" spans="1:22" x14ac:dyDescent="0.25">
      <c r="I95" s="83" t="s">
        <v>136</v>
      </c>
      <c r="P95" s="82" t="s">
        <v>119</v>
      </c>
      <c r="Q95">
        <v>82</v>
      </c>
      <c r="R95">
        <v>6</v>
      </c>
      <c r="S95" s="87">
        <f t="shared" si="4"/>
        <v>7.3170731707317067</v>
      </c>
      <c r="T95" s="90">
        <v>15.410199556541023</v>
      </c>
      <c r="V95" t="s">
        <v>126</v>
      </c>
    </row>
    <row r="96" spans="1:22" x14ac:dyDescent="0.25">
      <c r="I96" s="83" t="s">
        <v>137</v>
      </c>
      <c r="P96" s="82" t="s">
        <v>9</v>
      </c>
      <c r="Q96">
        <v>30</v>
      </c>
      <c r="R96">
        <v>16</v>
      </c>
      <c r="S96" s="87">
        <f t="shared" si="4"/>
        <v>53.333333333333336</v>
      </c>
      <c r="T96" s="90">
        <v>18.095238095238095</v>
      </c>
    </row>
    <row r="97" spans="9:20" x14ac:dyDescent="0.25">
      <c r="I97" s="83" t="s">
        <v>138</v>
      </c>
      <c r="P97" s="82" t="s">
        <v>6</v>
      </c>
      <c r="Q97">
        <v>11</v>
      </c>
      <c r="R97">
        <v>9</v>
      </c>
      <c r="S97" s="87">
        <f t="shared" si="4"/>
        <v>81.818181818181827</v>
      </c>
      <c r="T97" s="90">
        <v>18.181818181818173</v>
      </c>
    </row>
    <row r="98" spans="9:20" x14ac:dyDescent="0.25">
      <c r="I98" s="83" t="s">
        <v>139</v>
      </c>
      <c r="P98" s="82" t="s">
        <v>54</v>
      </c>
      <c r="Q98">
        <v>8</v>
      </c>
      <c r="R98">
        <v>1</v>
      </c>
      <c r="S98" s="87">
        <f t="shared" si="4"/>
        <v>12.5</v>
      </c>
      <c r="T98" s="90">
        <v>20.833333333333336</v>
      </c>
    </row>
    <row r="99" spans="9:20" x14ac:dyDescent="0.25">
      <c r="I99" t="s">
        <v>132</v>
      </c>
      <c r="P99" s="82" t="s">
        <v>73</v>
      </c>
      <c r="Q99">
        <v>2</v>
      </c>
      <c r="R99">
        <v>1</v>
      </c>
      <c r="S99" s="87">
        <f t="shared" si="4"/>
        <v>50</v>
      </c>
      <c r="T99" s="90">
        <v>50</v>
      </c>
    </row>
    <row r="100" spans="9:20" x14ac:dyDescent="0.25">
      <c r="I100" s="85" t="s">
        <v>130</v>
      </c>
      <c r="P100" s="82" t="s">
        <v>78</v>
      </c>
      <c r="Q100">
        <v>42</v>
      </c>
      <c r="R100">
        <v>1</v>
      </c>
      <c r="S100" s="87">
        <f t="shared" si="4"/>
        <v>2.3809523809523809</v>
      </c>
      <c r="T100" s="90">
        <v>65.508955875928365</v>
      </c>
    </row>
    <row r="101" spans="9:20" x14ac:dyDescent="0.25">
      <c r="I101" s="85" t="s">
        <v>134</v>
      </c>
      <c r="P101" s="82" t="s">
        <v>13</v>
      </c>
      <c r="Q101">
        <v>1</v>
      </c>
      <c r="R101">
        <v>0</v>
      </c>
      <c r="S101" s="87">
        <f t="shared" si="4"/>
        <v>0</v>
      </c>
      <c r="T101" s="90">
        <v>100</v>
      </c>
    </row>
    <row r="102" spans="9:20" x14ac:dyDescent="0.25">
      <c r="I102" s="85" t="s">
        <v>135</v>
      </c>
      <c r="P102" s="82" t="s">
        <v>67</v>
      </c>
      <c r="Q102">
        <v>0</v>
      </c>
      <c r="R102">
        <v>0</v>
      </c>
      <c r="S102" s="87" t="e">
        <f t="shared" si="4"/>
        <v>#DIV/0!</v>
      </c>
      <c r="T102" s="88" t="e">
        <v>#DIV/0!</v>
      </c>
    </row>
    <row r="103" spans="9:20" x14ac:dyDescent="0.25">
      <c r="I103" s="85" t="s">
        <v>136</v>
      </c>
      <c r="P103" s="82" t="s">
        <v>63</v>
      </c>
      <c r="Q103">
        <v>0</v>
      </c>
      <c r="R103">
        <v>0</v>
      </c>
      <c r="S103" s="87" t="e">
        <f t="shared" si="4"/>
        <v>#DIV/0!</v>
      </c>
      <c r="T103" s="88" t="e">
        <v>#DIV/0!</v>
      </c>
    </row>
    <row r="104" spans="9:20" x14ac:dyDescent="0.25">
      <c r="I104" t="s">
        <v>133</v>
      </c>
    </row>
    <row r="105" spans="9:20" x14ac:dyDescent="0.25">
      <c r="I105" s="86" t="s">
        <v>130</v>
      </c>
      <c r="J105" t="s">
        <v>140</v>
      </c>
    </row>
    <row r="106" spans="9:20" x14ac:dyDescent="0.25">
      <c r="I106" s="86" t="s">
        <v>134</v>
      </c>
    </row>
    <row r="107" spans="9:20" x14ac:dyDescent="0.25">
      <c r="I107" s="86" t="s">
        <v>135</v>
      </c>
    </row>
    <row r="108" spans="9:20" x14ac:dyDescent="0.25">
      <c r="I108" s="86" t="s">
        <v>136</v>
      </c>
    </row>
  </sheetData>
  <sortState ref="P83:V103">
    <sortCondition ref="T83:T103"/>
  </sortState>
  <mergeCells count="1">
    <mergeCell ref="P81:R81"/>
  </mergeCells>
  <conditionalFormatting sqref="N4">
    <cfRule type="cellIs" dxfId="15" priority="8" operator="equal">
      <formula>0</formula>
    </cfRule>
  </conditionalFormatting>
  <conditionalFormatting sqref="N1:N15 N17:N35 N49:N1048576">
    <cfRule type="cellIs" dxfId="14" priority="3" operator="greaterThan">
      <formula>2</formula>
    </cfRule>
    <cfRule type="cellIs" dxfId="13" priority="4" operator="greaterThan">
      <formula>2</formula>
    </cfRule>
    <cfRule type="cellIs" dxfId="12" priority="5" operator="equal">
      <formula>1</formula>
    </cfRule>
    <cfRule type="cellIs" dxfId="11" priority="6" operator="greaterThan">
      <formula>2</formula>
    </cfRule>
    <cfRule type="cellIs" dxfId="10" priority="7" operator="equal">
      <formula>2</formula>
    </cfRule>
  </conditionalFormatting>
  <conditionalFormatting sqref="N49:N84">
    <cfRule type="cellIs" dxfId="9" priority="1" operator="equal">
      <formula>1</formula>
    </cfRule>
    <cfRule type="cellIs" dxfId="8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36" workbookViewId="0">
      <selection activeCell="N71" sqref="N71"/>
    </sheetView>
  </sheetViews>
  <sheetFormatPr defaultRowHeight="15" x14ac:dyDescent="0.25"/>
  <cols>
    <col min="1" max="1" width="30.5703125" customWidth="1"/>
  </cols>
  <sheetData>
    <row r="1" spans="1:14" x14ac:dyDescent="0.25">
      <c r="A1" s="53"/>
      <c r="N1" s="48"/>
    </row>
    <row r="2" spans="1:14" x14ac:dyDescent="0.25">
      <c r="A2" s="53"/>
      <c r="B2" t="s">
        <v>87</v>
      </c>
      <c r="N2" s="48"/>
    </row>
    <row r="3" spans="1:14" x14ac:dyDescent="0.25">
      <c r="A3" s="54"/>
      <c r="B3" s="55" t="s">
        <v>88</v>
      </c>
      <c r="C3" s="55" t="s">
        <v>89</v>
      </c>
      <c r="D3" s="55" t="s">
        <v>90</v>
      </c>
      <c r="E3" s="55" t="s">
        <v>91</v>
      </c>
      <c r="F3" s="55" t="s">
        <v>92</v>
      </c>
      <c r="G3" s="55" t="s">
        <v>93</v>
      </c>
      <c r="H3" s="55" t="s">
        <v>94</v>
      </c>
      <c r="I3" s="55" t="s">
        <v>95</v>
      </c>
      <c r="J3" s="55" t="s">
        <v>96</v>
      </c>
      <c r="K3" s="55" t="s">
        <v>97</v>
      </c>
      <c r="L3" s="55" t="s">
        <v>98</v>
      </c>
      <c r="M3" s="55" t="s">
        <v>99</v>
      </c>
      <c r="N3" s="56" t="s">
        <v>100</v>
      </c>
    </row>
    <row r="4" spans="1:14" ht="18" customHeight="1" x14ac:dyDescent="0.25">
      <c r="A4" s="8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>
        <f t="shared" ref="N4:N35" si="0">SUM(B4:M4)</f>
        <v>0</v>
      </c>
    </row>
    <row r="5" spans="1:14" ht="18" customHeight="1" x14ac:dyDescent="0.25">
      <c r="A5" s="8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>
        <f t="shared" si="0"/>
        <v>0</v>
      </c>
    </row>
    <row r="6" spans="1:14" ht="19.5" customHeight="1" x14ac:dyDescent="0.25">
      <c r="A6" s="8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>
        <f t="shared" si="0"/>
        <v>0</v>
      </c>
    </row>
    <row r="7" spans="1:14" ht="15.75" x14ac:dyDescent="0.25">
      <c r="A7" s="8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>
        <f t="shared" si="0"/>
        <v>0</v>
      </c>
    </row>
    <row r="8" spans="1:14" ht="18.75" customHeight="1" x14ac:dyDescent="0.25">
      <c r="A8" s="8" t="s">
        <v>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>
        <f t="shared" si="0"/>
        <v>0</v>
      </c>
    </row>
    <row r="9" spans="1:14" ht="22.5" customHeight="1" x14ac:dyDescent="0.25">
      <c r="A9" s="8" t="s">
        <v>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>
        <f t="shared" si="0"/>
        <v>0</v>
      </c>
    </row>
    <row r="10" spans="1:14" ht="22.5" customHeight="1" x14ac:dyDescent="0.25">
      <c r="A10" s="8" t="s">
        <v>40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>
        <f t="shared" si="0"/>
        <v>0</v>
      </c>
    </row>
    <row r="11" spans="1:14" ht="20.25" customHeight="1" x14ac:dyDescent="0.25">
      <c r="A11" s="8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>
        <f t="shared" si="0"/>
        <v>0</v>
      </c>
    </row>
    <row r="12" spans="1:14" ht="18" customHeight="1" x14ac:dyDescent="0.25">
      <c r="A12" s="8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>
        <f t="shared" si="0"/>
        <v>0</v>
      </c>
    </row>
    <row r="13" spans="1:14" ht="15.75" customHeight="1" x14ac:dyDescent="0.25">
      <c r="A13" s="8" t="s">
        <v>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>
        <f t="shared" si="0"/>
        <v>0</v>
      </c>
    </row>
    <row r="14" spans="1:14" ht="18.75" customHeight="1" x14ac:dyDescent="0.25">
      <c r="A14" s="8" t="s">
        <v>34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>
        <f t="shared" si="0"/>
        <v>0</v>
      </c>
    </row>
    <row r="15" spans="1:14" ht="18.75" customHeight="1" x14ac:dyDescent="0.25">
      <c r="A15" s="8" t="s">
        <v>16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>
        <f t="shared" si="0"/>
        <v>0</v>
      </c>
    </row>
    <row r="16" spans="1:14" ht="15.75" customHeight="1" x14ac:dyDescent="0.25">
      <c r="A16" s="8" t="s">
        <v>43</v>
      </c>
      <c r="B16" s="57"/>
      <c r="C16" s="57"/>
      <c r="D16" s="57"/>
      <c r="E16" s="57"/>
      <c r="F16" s="57"/>
      <c r="G16" s="57"/>
      <c r="H16" s="59" t="s">
        <v>101</v>
      </c>
      <c r="I16" s="57"/>
      <c r="J16" s="57"/>
      <c r="K16" s="57"/>
      <c r="L16" s="57"/>
      <c r="M16" s="57"/>
      <c r="N16" s="58">
        <f t="shared" si="0"/>
        <v>0</v>
      </c>
    </row>
    <row r="17" spans="1:14" ht="18" customHeight="1" x14ac:dyDescent="0.25">
      <c r="A17" s="8" t="s">
        <v>22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>
        <f t="shared" si="0"/>
        <v>0</v>
      </c>
    </row>
    <row r="18" spans="1:14" ht="19.5" customHeight="1" x14ac:dyDescent="0.25">
      <c r="A18" s="8" t="s">
        <v>67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>
        <f t="shared" si="0"/>
        <v>0</v>
      </c>
    </row>
    <row r="19" spans="1:14" ht="21" customHeight="1" x14ac:dyDescent="0.25">
      <c r="A19" s="8" t="s">
        <v>18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>
        <f t="shared" si="0"/>
        <v>0</v>
      </c>
    </row>
    <row r="20" spans="1:14" ht="19.5" customHeight="1" x14ac:dyDescent="0.25">
      <c r="A20" s="8" t="s">
        <v>20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>
        <f t="shared" si="0"/>
        <v>0</v>
      </c>
    </row>
    <row r="21" spans="1:14" ht="15" customHeight="1" x14ac:dyDescent="0.25">
      <c r="A21" s="8" t="s">
        <v>26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>
        <f t="shared" si="0"/>
        <v>0</v>
      </c>
    </row>
    <row r="22" spans="1:14" ht="19.5" customHeight="1" x14ac:dyDescent="0.25">
      <c r="A22" s="8" t="s">
        <v>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>
        <f t="shared" si="0"/>
        <v>0</v>
      </c>
    </row>
    <row r="23" spans="1:14" ht="18" customHeight="1" x14ac:dyDescent="0.25">
      <c r="A23" s="8" t="s">
        <v>33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>
        <f t="shared" si="0"/>
        <v>0</v>
      </c>
    </row>
    <row r="24" spans="1:14" ht="18" customHeight="1" x14ac:dyDescent="0.25">
      <c r="A24" s="9" t="s">
        <v>28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>
        <f t="shared" si="0"/>
        <v>0</v>
      </c>
    </row>
    <row r="25" spans="1:14" ht="16.5" customHeight="1" x14ac:dyDescent="0.25">
      <c r="A25" s="9" t="s">
        <v>14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>
        <f t="shared" si="0"/>
        <v>0</v>
      </c>
    </row>
    <row r="26" spans="1:14" ht="18" customHeight="1" x14ac:dyDescent="0.25">
      <c r="A26" s="36" t="s">
        <v>75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>
        <f t="shared" si="0"/>
        <v>0</v>
      </c>
    </row>
    <row r="27" spans="1:14" ht="17.25" customHeight="1" x14ac:dyDescent="0.25">
      <c r="A27" s="36" t="s">
        <v>74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>
        <f t="shared" si="0"/>
        <v>0</v>
      </c>
    </row>
    <row r="28" spans="1:14" ht="18" customHeight="1" x14ac:dyDescent="0.25">
      <c r="A28" s="36" t="s">
        <v>81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>
        <f t="shared" si="0"/>
        <v>0</v>
      </c>
    </row>
    <row r="29" spans="1:14" ht="18" customHeight="1" x14ac:dyDescent="0.25">
      <c r="A29" s="36" t="s">
        <v>82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>
        <f t="shared" si="0"/>
        <v>0</v>
      </c>
    </row>
    <row r="30" spans="1:14" ht="15.75" customHeight="1" x14ac:dyDescent="0.25">
      <c r="A30" s="71" t="s">
        <v>84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>
        <f t="shared" si="0"/>
        <v>0</v>
      </c>
    </row>
    <row r="31" spans="1:14" ht="16.5" customHeight="1" x14ac:dyDescent="0.25">
      <c r="A31" s="27" t="s">
        <v>77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>
        <f t="shared" si="0"/>
        <v>0</v>
      </c>
    </row>
    <row r="32" spans="1:14" ht="15.75" x14ac:dyDescent="0.25">
      <c r="A32" s="8" t="s">
        <v>23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>
        <v>1</v>
      </c>
      <c r="N32" s="80">
        <f t="shared" si="0"/>
        <v>1</v>
      </c>
    </row>
    <row r="33" spans="1:14" ht="15.75" x14ac:dyDescent="0.25">
      <c r="A33" s="8" t="s">
        <v>13</v>
      </c>
      <c r="B33" s="57"/>
      <c r="C33" s="57"/>
      <c r="D33" s="57"/>
      <c r="E33" s="57"/>
      <c r="F33" s="57"/>
      <c r="G33" s="57"/>
      <c r="H33" s="57"/>
      <c r="I33" s="57"/>
      <c r="J33" s="57"/>
      <c r="K33" s="57">
        <v>1</v>
      </c>
      <c r="L33" s="57"/>
      <c r="M33" s="57"/>
      <c r="N33" s="80">
        <f t="shared" si="0"/>
        <v>1</v>
      </c>
    </row>
    <row r="34" spans="1:14" ht="15.75" x14ac:dyDescent="0.25">
      <c r="A34" s="8" t="s">
        <v>7</v>
      </c>
      <c r="B34" s="57"/>
      <c r="C34" s="57"/>
      <c r="D34" s="57"/>
      <c r="E34" s="57"/>
      <c r="F34" s="57"/>
      <c r="G34" s="57"/>
      <c r="H34" s="57"/>
      <c r="I34" s="57"/>
      <c r="J34" s="57"/>
      <c r="K34" s="57">
        <v>1</v>
      </c>
      <c r="L34" s="57"/>
      <c r="M34" s="57"/>
      <c r="N34" s="80">
        <f t="shared" si="0"/>
        <v>1</v>
      </c>
    </row>
    <row r="35" spans="1:14" x14ac:dyDescent="0.25">
      <c r="A35" s="36" t="s">
        <v>70</v>
      </c>
      <c r="B35" s="57"/>
      <c r="C35" s="57"/>
      <c r="D35" s="57"/>
      <c r="E35" s="57"/>
      <c r="F35" s="57"/>
      <c r="G35" s="57"/>
      <c r="H35" s="57"/>
      <c r="I35" s="57"/>
      <c r="J35" s="57">
        <v>1</v>
      </c>
      <c r="K35" s="57"/>
      <c r="L35" s="57"/>
      <c r="M35" s="57"/>
      <c r="N35" s="58">
        <f t="shared" si="0"/>
        <v>1</v>
      </c>
    </row>
    <row r="36" spans="1:14" x14ac:dyDescent="0.25">
      <c r="A36" s="36" t="s">
        <v>79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>
        <v>1</v>
      </c>
      <c r="M36" s="57"/>
      <c r="N36" s="58">
        <f t="shared" ref="N36:N67" si="1">SUM(B36:M36)</f>
        <v>1</v>
      </c>
    </row>
    <row r="37" spans="1:14" ht="15.75" x14ac:dyDescent="0.25">
      <c r="A37" s="8" t="s">
        <v>68</v>
      </c>
      <c r="B37" s="57"/>
      <c r="C37" s="57"/>
      <c r="D37" s="57"/>
      <c r="E37" s="57"/>
      <c r="F37" s="57"/>
      <c r="G37" s="57"/>
      <c r="H37" s="57"/>
      <c r="I37" s="57">
        <v>1</v>
      </c>
      <c r="J37" s="57"/>
      <c r="K37" s="57"/>
      <c r="L37" s="57"/>
      <c r="M37" s="57"/>
      <c r="N37" s="58">
        <f t="shared" si="1"/>
        <v>1</v>
      </c>
    </row>
    <row r="38" spans="1:14" ht="15.75" x14ac:dyDescent="0.25">
      <c r="A38" s="8" t="s">
        <v>52</v>
      </c>
      <c r="B38" s="57">
        <v>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>
        <f t="shared" si="1"/>
        <v>1</v>
      </c>
    </row>
    <row r="39" spans="1:14" ht="15.75" x14ac:dyDescent="0.25">
      <c r="A39" s="8" t="s">
        <v>38</v>
      </c>
      <c r="B39" s="57"/>
      <c r="C39" s="57"/>
      <c r="D39" s="57"/>
      <c r="E39" s="57">
        <v>1</v>
      </c>
      <c r="F39" s="57"/>
      <c r="G39" s="57"/>
      <c r="H39" s="57"/>
      <c r="I39" s="57"/>
      <c r="J39" s="57"/>
      <c r="K39" s="57"/>
      <c r="L39" s="57"/>
      <c r="M39" s="57"/>
      <c r="N39" s="58">
        <f t="shared" si="1"/>
        <v>1</v>
      </c>
    </row>
    <row r="40" spans="1:14" ht="15.75" x14ac:dyDescent="0.25">
      <c r="A40" s="8" t="s">
        <v>19</v>
      </c>
      <c r="B40" s="57"/>
      <c r="C40" s="57"/>
      <c r="D40" s="57"/>
      <c r="E40" s="57"/>
      <c r="F40" s="57"/>
      <c r="G40" s="57"/>
      <c r="H40" s="57">
        <v>1</v>
      </c>
      <c r="I40" s="57"/>
      <c r="J40" s="57"/>
      <c r="K40" s="57"/>
      <c r="L40" s="57"/>
      <c r="M40" s="57"/>
      <c r="N40" s="58">
        <f t="shared" si="1"/>
        <v>1</v>
      </c>
    </row>
    <row r="41" spans="1:14" ht="15.75" x14ac:dyDescent="0.25">
      <c r="A41" s="8" t="s">
        <v>50</v>
      </c>
      <c r="B41" s="57"/>
      <c r="C41" s="57"/>
      <c r="D41" s="57"/>
      <c r="E41" s="57"/>
      <c r="F41" s="57">
        <v>1</v>
      </c>
      <c r="G41" s="57"/>
      <c r="H41" s="57"/>
      <c r="I41" s="57"/>
      <c r="J41" s="57"/>
      <c r="K41" s="57"/>
      <c r="L41" s="57"/>
      <c r="M41" s="57"/>
      <c r="N41" s="58">
        <f t="shared" si="1"/>
        <v>1</v>
      </c>
    </row>
    <row r="42" spans="1:14" ht="15.75" x14ac:dyDescent="0.25">
      <c r="A42" s="8" t="s">
        <v>51</v>
      </c>
      <c r="B42" s="57"/>
      <c r="C42" s="57">
        <v>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>
        <f t="shared" si="1"/>
        <v>1</v>
      </c>
    </row>
    <row r="43" spans="1:14" ht="15.75" x14ac:dyDescent="0.25">
      <c r="A43" s="8" t="s">
        <v>25</v>
      </c>
      <c r="B43" s="57"/>
      <c r="C43" s="57"/>
      <c r="D43" s="57"/>
      <c r="E43" s="57"/>
      <c r="F43" s="57">
        <v>1</v>
      </c>
      <c r="G43" s="57"/>
      <c r="H43" s="57"/>
      <c r="I43" s="57"/>
      <c r="J43" s="57"/>
      <c r="K43" s="57"/>
      <c r="L43" s="57"/>
      <c r="M43" s="57"/>
      <c r="N43" s="58">
        <f t="shared" si="1"/>
        <v>1</v>
      </c>
    </row>
    <row r="44" spans="1:14" ht="15" customHeight="1" x14ac:dyDescent="0.25">
      <c r="A44" s="8" t="s">
        <v>56</v>
      </c>
      <c r="B44" s="57">
        <v>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>
        <f t="shared" si="1"/>
        <v>1</v>
      </c>
    </row>
    <row r="45" spans="1:14" ht="15.75" x14ac:dyDescent="0.25">
      <c r="A45" s="8" t="s">
        <v>41</v>
      </c>
      <c r="B45" s="57"/>
      <c r="C45" s="57"/>
      <c r="D45" s="57"/>
      <c r="E45" s="57"/>
      <c r="F45" s="57"/>
      <c r="G45" s="57"/>
      <c r="H45" s="57"/>
      <c r="I45" s="57"/>
      <c r="J45" s="57"/>
      <c r="K45" s="57">
        <v>1</v>
      </c>
      <c r="L45" s="57"/>
      <c r="M45" s="57">
        <v>1</v>
      </c>
      <c r="N45" s="81">
        <f t="shared" si="1"/>
        <v>2</v>
      </c>
    </row>
    <row r="46" spans="1:14" ht="18" customHeight="1" x14ac:dyDescent="0.25">
      <c r="A46" s="9" t="s">
        <v>45</v>
      </c>
      <c r="B46" s="57"/>
      <c r="C46" s="57"/>
      <c r="D46" s="57"/>
      <c r="E46" s="57"/>
      <c r="F46" s="57"/>
      <c r="G46" s="57"/>
      <c r="H46" s="57"/>
      <c r="I46" s="57"/>
      <c r="J46" s="57"/>
      <c r="K46" s="57">
        <v>1</v>
      </c>
      <c r="L46" s="57"/>
      <c r="M46" s="57">
        <v>1</v>
      </c>
      <c r="N46" s="81">
        <f t="shared" si="1"/>
        <v>2</v>
      </c>
    </row>
    <row r="47" spans="1:14" ht="18.75" customHeight="1" x14ac:dyDescent="0.25">
      <c r="A47" s="36" t="s">
        <v>71</v>
      </c>
      <c r="B47" s="57"/>
      <c r="C47" s="57"/>
      <c r="D47" s="57"/>
      <c r="E47" s="57"/>
      <c r="F47" s="57"/>
      <c r="G47" s="57"/>
      <c r="H47" s="57"/>
      <c r="I47" s="57"/>
      <c r="J47" s="57"/>
      <c r="K47" s="57">
        <v>1</v>
      </c>
      <c r="L47" s="57">
        <v>1</v>
      </c>
      <c r="M47" s="57"/>
      <c r="N47" s="81">
        <f t="shared" si="1"/>
        <v>2</v>
      </c>
    </row>
    <row r="48" spans="1:14" ht="22.5" customHeight="1" x14ac:dyDescent="0.25">
      <c r="A48" s="36" t="s">
        <v>73</v>
      </c>
      <c r="B48" s="57"/>
      <c r="C48" s="57"/>
      <c r="D48" s="57"/>
      <c r="E48" s="57"/>
      <c r="F48" s="57"/>
      <c r="G48" s="57"/>
      <c r="H48" s="57"/>
      <c r="I48" s="57"/>
      <c r="J48" s="57"/>
      <c r="K48" s="57">
        <v>1</v>
      </c>
      <c r="L48" s="57">
        <v>1</v>
      </c>
      <c r="M48" s="57"/>
      <c r="N48" s="81">
        <f t="shared" si="1"/>
        <v>2</v>
      </c>
    </row>
    <row r="49" spans="1:14" ht="18.75" customHeight="1" x14ac:dyDescent="0.25">
      <c r="A49" s="36" t="s">
        <v>83</v>
      </c>
      <c r="B49" s="57"/>
      <c r="C49" s="57"/>
      <c r="D49" s="57"/>
      <c r="E49" s="57"/>
      <c r="F49" s="57"/>
      <c r="G49" s="57"/>
      <c r="H49" s="57"/>
      <c r="I49" s="57"/>
      <c r="J49" s="57"/>
      <c r="K49" s="57">
        <v>1</v>
      </c>
      <c r="L49" s="57"/>
      <c r="M49" s="57">
        <v>1</v>
      </c>
      <c r="N49" s="81">
        <f t="shared" si="1"/>
        <v>2</v>
      </c>
    </row>
    <row r="50" spans="1:14" ht="19.5" customHeight="1" x14ac:dyDescent="0.25">
      <c r="A50" s="8" t="s">
        <v>21</v>
      </c>
      <c r="B50" s="57"/>
      <c r="C50" s="57">
        <v>1</v>
      </c>
      <c r="D50" s="57"/>
      <c r="E50" s="57"/>
      <c r="F50" s="57"/>
      <c r="G50" s="57"/>
      <c r="H50" s="57"/>
      <c r="I50" s="57"/>
      <c r="J50" s="57"/>
      <c r="K50" s="57">
        <v>1</v>
      </c>
      <c r="L50" s="57"/>
      <c r="M50" s="57"/>
      <c r="N50" s="81">
        <f t="shared" si="1"/>
        <v>2</v>
      </c>
    </row>
    <row r="51" spans="1:14" ht="19.5" customHeight="1" x14ac:dyDescent="0.25">
      <c r="A51" s="8" t="s">
        <v>48</v>
      </c>
      <c r="B51" s="57"/>
      <c r="C51" s="57"/>
      <c r="D51" s="57"/>
      <c r="E51" s="57"/>
      <c r="F51" s="57"/>
      <c r="G51" s="57"/>
      <c r="H51" s="57"/>
      <c r="I51" s="57">
        <v>1</v>
      </c>
      <c r="J51" s="57">
        <v>1</v>
      </c>
      <c r="K51" s="57"/>
      <c r="L51" s="57"/>
      <c r="M51" s="57"/>
      <c r="N51" s="81">
        <f t="shared" si="1"/>
        <v>2</v>
      </c>
    </row>
    <row r="52" spans="1:14" ht="14.25" customHeight="1" x14ac:dyDescent="0.25">
      <c r="A52" s="9" t="s">
        <v>46</v>
      </c>
      <c r="B52" s="57"/>
      <c r="C52" s="57"/>
      <c r="D52" s="57">
        <v>1</v>
      </c>
      <c r="E52" s="57"/>
      <c r="F52" s="57"/>
      <c r="G52" s="57"/>
      <c r="H52" s="57"/>
      <c r="I52" s="57"/>
      <c r="J52" s="57">
        <v>1</v>
      </c>
      <c r="K52" s="57"/>
      <c r="L52" s="57"/>
      <c r="M52" s="57"/>
      <c r="N52" s="68">
        <f t="shared" si="1"/>
        <v>2</v>
      </c>
    </row>
    <row r="53" spans="1:14" ht="18.75" customHeight="1" x14ac:dyDescent="0.25">
      <c r="A53" s="8" t="s">
        <v>60</v>
      </c>
      <c r="B53" s="57"/>
      <c r="C53" s="57"/>
      <c r="D53" s="57"/>
      <c r="E53" s="57"/>
      <c r="F53" s="57">
        <v>1</v>
      </c>
      <c r="G53" s="57"/>
      <c r="H53" s="57"/>
      <c r="I53" s="57"/>
      <c r="J53" s="57">
        <v>1</v>
      </c>
      <c r="K53" s="57"/>
      <c r="L53" s="57"/>
      <c r="M53" s="57"/>
      <c r="N53" s="68">
        <f t="shared" si="1"/>
        <v>2</v>
      </c>
    </row>
    <row r="54" spans="1:14" ht="19.5" customHeight="1" x14ac:dyDescent="0.25">
      <c r="A54" s="8" t="s">
        <v>8</v>
      </c>
      <c r="B54" s="57"/>
      <c r="C54" s="57"/>
      <c r="D54" s="57">
        <v>1</v>
      </c>
      <c r="E54" s="57"/>
      <c r="F54" s="57"/>
      <c r="G54" s="57"/>
      <c r="H54" s="57">
        <v>1</v>
      </c>
      <c r="I54" s="57"/>
      <c r="J54" s="57"/>
      <c r="K54" s="57"/>
      <c r="L54" s="57"/>
      <c r="M54" s="57"/>
      <c r="N54" s="68">
        <f t="shared" si="1"/>
        <v>2</v>
      </c>
    </row>
    <row r="55" spans="1:14" ht="15.75" x14ac:dyDescent="0.25">
      <c r="A55" s="9" t="s">
        <v>11</v>
      </c>
      <c r="B55" s="57"/>
      <c r="C55" s="57"/>
      <c r="D55" s="57"/>
      <c r="E55" s="57"/>
      <c r="F55" s="57"/>
      <c r="G55" s="57"/>
      <c r="H55" s="57"/>
      <c r="I55" s="57"/>
      <c r="J55" s="57"/>
      <c r="K55" s="57">
        <v>1</v>
      </c>
      <c r="L55" s="57">
        <v>1</v>
      </c>
      <c r="M55" s="57">
        <v>1</v>
      </c>
      <c r="N55" s="58">
        <f t="shared" si="1"/>
        <v>3</v>
      </c>
    </row>
    <row r="56" spans="1:14" x14ac:dyDescent="0.25">
      <c r="A56" s="36" t="s">
        <v>80</v>
      </c>
      <c r="B56" s="57"/>
      <c r="C56" s="57"/>
      <c r="D56" s="57"/>
      <c r="E56" s="57"/>
      <c r="F56" s="57"/>
      <c r="G56" s="57"/>
      <c r="H56" s="57"/>
      <c r="I56" s="57"/>
      <c r="J56" s="57"/>
      <c r="K56" s="57">
        <v>1</v>
      </c>
      <c r="L56" s="57">
        <v>1</v>
      </c>
      <c r="M56" s="57">
        <v>1</v>
      </c>
      <c r="N56" s="58">
        <f t="shared" si="1"/>
        <v>3</v>
      </c>
    </row>
    <row r="57" spans="1:14" ht="15.75" customHeight="1" x14ac:dyDescent="0.25">
      <c r="A57" s="27" t="s">
        <v>72</v>
      </c>
      <c r="B57" s="57"/>
      <c r="C57" s="57"/>
      <c r="D57" s="57"/>
      <c r="E57" s="57"/>
      <c r="F57" s="57"/>
      <c r="G57" s="57"/>
      <c r="H57" s="57"/>
      <c r="I57" s="57"/>
      <c r="J57" s="57">
        <v>1</v>
      </c>
      <c r="K57" s="57"/>
      <c r="L57" s="57">
        <v>1</v>
      </c>
      <c r="M57" s="57">
        <v>1</v>
      </c>
      <c r="N57" s="58">
        <f t="shared" si="1"/>
        <v>3</v>
      </c>
    </row>
    <row r="58" spans="1:14" ht="21.75" customHeight="1" x14ac:dyDescent="0.25">
      <c r="A58" s="9" t="s">
        <v>66</v>
      </c>
      <c r="B58" s="57">
        <v>1</v>
      </c>
      <c r="C58" s="57"/>
      <c r="D58" s="57"/>
      <c r="E58" s="57"/>
      <c r="F58" s="57"/>
      <c r="G58" s="57"/>
      <c r="H58" s="57"/>
      <c r="I58" s="57"/>
      <c r="J58" s="57"/>
      <c r="K58" s="57">
        <v>1</v>
      </c>
      <c r="L58" s="57">
        <v>1</v>
      </c>
      <c r="M58" s="57"/>
      <c r="N58" s="58">
        <f t="shared" si="1"/>
        <v>3</v>
      </c>
    </row>
    <row r="59" spans="1:14" ht="15.75" x14ac:dyDescent="0.25">
      <c r="A59" s="8" t="s">
        <v>37</v>
      </c>
      <c r="B59" s="57"/>
      <c r="C59" s="57"/>
      <c r="D59" s="57"/>
      <c r="E59" s="57">
        <v>1</v>
      </c>
      <c r="F59" s="57">
        <v>1</v>
      </c>
      <c r="G59" s="57"/>
      <c r="H59" s="57"/>
      <c r="I59" s="57"/>
      <c r="J59" s="57"/>
      <c r="K59" s="57">
        <v>1</v>
      </c>
      <c r="L59" s="57"/>
      <c r="M59" s="57"/>
      <c r="N59" s="68">
        <f t="shared" si="1"/>
        <v>3</v>
      </c>
    </row>
    <row r="60" spans="1:14" ht="15.75" x14ac:dyDescent="0.25">
      <c r="A60" s="9" t="s">
        <v>27</v>
      </c>
      <c r="B60" s="57"/>
      <c r="C60" s="57">
        <v>1</v>
      </c>
      <c r="D60" s="57"/>
      <c r="E60" s="57">
        <v>1</v>
      </c>
      <c r="F60" s="57"/>
      <c r="G60" s="57"/>
      <c r="H60" s="57"/>
      <c r="I60" s="57"/>
      <c r="J60" s="57"/>
      <c r="K60" s="57"/>
      <c r="L60" s="57">
        <v>1</v>
      </c>
      <c r="M60" s="57"/>
      <c r="N60" s="68">
        <f t="shared" si="1"/>
        <v>3</v>
      </c>
    </row>
    <row r="61" spans="1:14" ht="21" customHeight="1" x14ac:dyDescent="0.25">
      <c r="A61" s="9" t="s">
        <v>42</v>
      </c>
      <c r="B61" s="57">
        <v>1</v>
      </c>
      <c r="C61" s="57"/>
      <c r="D61" s="57"/>
      <c r="E61" s="57"/>
      <c r="F61" s="57"/>
      <c r="G61" s="57"/>
      <c r="H61" s="57">
        <v>1</v>
      </c>
      <c r="I61" s="57"/>
      <c r="J61" s="57">
        <v>1</v>
      </c>
      <c r="K61" s="57"/>
      <c r="L61" s="57"/>
      <c r="M61" s="57"/>
      <c r="N61" s="68">
        <f t="shared" si="1"/>
        <v>3</v>
      </c>
    </row>
    <row r="62" spans="1:14" ht="15.75" customHeight="1" x14ac:dyDescent="0.25">
      <c r="A62" s="8" t="s">
        <v>62</v>
      </c>
      <c r="B62" s="57">
        <v>1</v>
      </c>
      <c r="C62" s="57">
        <v>1</v>
      </c>
      <c r="D62" s="57"/>
      <c r="E62" s="57"/>
      <c r="F62" s="57"/>
      <c r="G62" s="57"/>
      <c r="H62" s="57">
        <v>1</v>
      </c>
      <c r="I62" s="57"/>
      <c r="J62" s="57"/>
      <c r="K62" s="57"/>
      <c r="L62" s="57"/>
      <c r="M62" s="57"/>
      <c r="N62" s="76">
        <f t="shared" si="1"/>
        <v>3</v>
      </c>
    </row>
    <row r="63" spans="1:14" ht="18" customHeight="1" x14ac:dyDescent="0.25">
      <c r="A63" s="9" t="s">
        <v>65</v>
      </c>
      <c r="B63" s="57">
        <v>1</v>
      </c>
      <c r="C63" s="57">
        <v>1</v>
      </c>
      <c r="D63" s="57"/>
      <c r="E63" s="57">
        <v>1</v>
      </c>
      <c r="F63" s="57"/>
      <c r="G63" s="57"/>
      <c r="H63" s="57"/>
      <c r="I63" s="57"/>
      <c r="J63" s="57"/>
      <c r="K63" s="57"/>
      <c r="L63" s="57"/>
      <c r="M63" s="57"/>
      <c r="N63" s="69">
        <f t="shared" si="1"/>
        <v>3</v>
      </c>
    </row>
    <row r="64" spans="1:14" ht="18.75" customHeight="1" x14ac:dyDescent="0.25">
      <c r="A64" s="8" t="s">
        <v>47</v>
      </c>
      <c r="B64" s="57"/>
      <c r="C64" s="57"/>
      <c r="D64" s="57">
        <v>1</v>
      </c>
      <c r="E64" s="57"/>
      <c r="F64" s="57">
        <v>1</v>
      </c>
      <c r="G64" s="57"/>
      <c r="H64" s="57">
        <v>1</v>
      </c>
      <c r="I64" s="57"/>
      <c r="J64" s="57"/>
      <c r="K64" s="57">
        <v>1</v>
      </c>
      <c r="L64" s="57"/>
      <c r="M64" s="57"/>
      <c r="N64" s="76">
        <f t="shared" si="1"/>
        <v>4</v>
      </c>
    </row>
    <row r="65" spans="1:14" ht="15.75" x14ac:dyDescent="0.25">
      <c r="A65" s="8" t="s">
        <v>32</v>
      </c>
      <c r="B65" s="57"/>
      <c r="C65" s="57">
        <v>1</v>
      </c>
      <c r="D65" s="57">
        <v>1</v>
      </c>
      <c r="E65" s="57"/>
      <c r="F65" s="57">
        <v>1</v>
      </c>
      <c r="G65" s="57"/>
      <c r="H65" s="57"/>
      <c r="I65" s="57"/>
      <c r="J65" s="57"/>
      <c r="K65" s="57">
        <v>1</v>
      </c>
      <c r="L65" s="57"/>
      <c r="M65" s="57"/>
      <c r="N65" s="69">
        <f t="shared" si="1"/>
        <v>4</v>
      </c>
    </row>
    <row r="66" spans="1:14" ht="19.5" customHeight="1" x14ac:dyDescent="0.25">
      <c r="A66" s="8" t="s">
        <v>78</v>
      </c>
      <c r="B66" s="57"/>
      <c r="C66" s="57"/>
      <c r="D66" s="57"/>
      <c r="E66" s="57"/>
      <c r="F66" s="57"/>
      <c r="G66" s="57"/>
      <c r="H66" s="57"/>
      <c r="I66" s="57">
        <v>1</v>
      </c>
      <c r="J66" s="57">
        <v>1</v>
      </c>
      <c r="K66" s="57">
        <v>1</v>
      </c>
      <c r="L66" s="57">
        <v>1</v>
      </c>
      <c r="M66" s="57">
        <v>1</v>
      </c>
      <c r="N66" s="78">
        <f t="shared" si="1"/>
        <v>5</v>
      </c>
    </row>
    <row r="67" spans="1:14" ht="15.75" x14ac:dyDescent="0.25">
      <c r="A67" s="9" t="s">
        <v>6</v>
      </c>
      <c r="B67" s="57"/>
      <c r="C67" s="57"/>
      <c r="D67" s="57"/>
      <c r="E67" s="57"/>
      <c r="F67" s="57"/>
      <c r="G67" s="57">
        <v>1</v>
      </c>
      <c r="H67" s="57"/>
      <c r="I67" s="57"/>
      <c r="J67" s="57">
        <v>1</v>
      </c>
      <c r="K67" s="57">
        <v>1</v>
      </c>
      <c r="L67" s="57">
        <v>1</v>
      </c>
      <c r="M67" s="57">
        <v>1</v>
      </c>
      <c r="N67" s="77">
        <f t="shared" si="1"/>
        <v>5</v>
      </c>
    </row>
    <row r="68" spans="1:14" ht="21" customHeight="1" x14ac:dyDescent="0.25">
      <c r="A68" s="9" t="s">
        <v>24</v>
      </c>
      <c r="B68" s="57"/>
      <c r="C68" s="57"/>
      <c r="D68" s="57"/>
      <c r="E68" s="57"/>
      <c r="F68" s="57"/>
      <c r="G68" s="57"/>
      <c r="H68" s="57">
        <v>1</v>
      </c>
      <c r="I68" s="57"/>
      <c r="J68" s="57">
        <v>1</v>
      </c>
      <c r="K68" s="57">
        <v>1</v>
      </c>
      <c r="L68" s="57">
        <v>1</v>
      </c>
      <c r="M68" s="57">
        <v>1</v>
      </c>
      <c r="N68" s="79">
        <f t="shared" ref="N68:N81" si="2">SUM(B68:M68)</f>
        <v>5</v>
      </c>
    </row>
    <row r="69" spans="1:14" ht="21" customHeight="1" x14ac:dyDescent="0.25">
      <c r="A69" s="9" t="s">
        <v>10</v>
      </c>
      <c r="B69" s="57"/>
      <c r="C69" s="57"/>
      <c r="D69" s="57">
        <v>1</v>
      </c>
      <c r="E69" s="57">
        <v>1</v>
      </c>
      <c r="F69" s="57"/>
      <c r="G69" s="57"/>
      <c r="H69" s="57"/>
      <c r="I69" s="57"/>
      <c r="J69" s="57">
        <v>1</v>
      </c>
      <c r="K69" s="57">
        <v>1</v>
      </c>
      <c r="L69" s="57">
        <v>1</v>
      </c>
      <c r="M69" s="57"/>
      <c r="N69" s="79">
        <f t="shared" si="2"/>
        <v>5</v>
      </c>
    </row>
    <row r="70" spans="1:14" ht="20.25" customHeight="1" x14ac:dyDescent="0.25">
      <c r="A70" s="63" t="s">
        <v>44</v>
      </c>
      <c r="B70" s="57"/>
      <c r="C70" s="57"/>
      <c r="D70" s="57">
        <v>1</v>
      </c>
      <c r="E70" s="57"/>
      <c r="F70" s="57">
        <v>1</v>
      </c>
      <c r="G70" s="57"/>
      <c r="H70" s="57">
        <v>1</v>
      </c>
      <c r="I70" s="57"/>
      <c r="J70" s="57">
        <v>1</v>
      </c>
      <c r="K70" s="57">
        <v>1</v>
      </c>
      <c r="L70" s="57"/>
      <c r="M70" s="57"/>
      <c r="N70" s="70">
        <f t="shared" si="2"/>
        <v>5</v>
      </c>
    </row>
    <row r="71" spans="1:14" ht="19.5" customHeight="1" x14ac:dyDescent="0.25">
      <c r="A71" s="8" t="s">
        <v>5</v>
      </c>
      <c r="B71" s="57"/>
      <c r="C71" s="57">
        <v>1</v>
      </c>
      <c r="D71" s="57"/>
      <c r="E71" s="57"/>
      <c r="F71" s="57"/>
      <c r="G71" s="57"/>
      <c r="H71" s="57">
        <v>1</v>
      </c>
      <c r="I71" s="57">
        <v>1</v>
      </c>
      <c r="J71" s="57">
        <v>1</v>
      </c>
      <c r="K71" s="57">
        <v>1</v>
      </c>
      <c r="L71" s="57">
        <v>1</v>
      </c>
      <c r="M71" s="57">
        <v>1</v>
      </c>
      <c r="N71" s="69">
        <f t="shared" si="2"/>
        <v>7</v>
      </c>
    </row>
    <row r="72" spans="1:14" ht="15.75" x14ac:dyDescent="0.25">
      <c r="A72" s="63" t="s">
        <v>55</v>
      </c>
      <c r="B72" s="57">
        <v>1</v>
      </c>
      <c r="C72" s="57">
        <v>1</v>
      </c>
      <c r="D72" s="57">
        <v>1</v>
      </c>
      <c r="E72" s="57">
        <v>1</v>
      </c>
      <c r="F72" s="57">
        <v>1</v>
      </c>
      <c r="G72" s="57"/>
      <c r="H72" s="57">
        <v>1</v>
      </c>
      <c r="I72" s="57">
        <v>1</v>
      </c>
      <c r="J72" s="57"/>
      <c r="K72" s="57"/>
      <c r="L72" s="57"/>
      <c r="M72" s="57"/>
      <c r="N72" s="69">
        <f t="shared" si="2"/>
        <v>7</v>
      </c>
    </row>
    <row r="73" spans="1:14" ht="15.75" customHeight="1" x14ac:dyDescent="0.25">
      <c r="A73" s="9" t="s">
        <v>58</v>
      </c>
      <c r="B73" s="57">
        <v>1</v>
      </c>
      <c r="C73" s="57"/>
      <c r="D73" s="57"/>
      <c r="E73" s="57"/>
      <c r="F73" s="57">
        <v>1</v>
      </c>
      <c r="G73" s="57"/>
      <c r="H73" s="57">
        <v>1</v>
      </c>
      <c r="I73" s="57">
        <v>1</v>
      </c>
      <c r="J73" s="57">
        <v>1</v>
      </c>
      <c r="K73" s="57">
        <v>1</v>
      </c>
      <c r="L73" s="57">
        <v>1</v>
      </c>
      <c r="M73" s="57">
        <v>1</v>
      </c>
      <c r="N73" s="69">
        <f t="shared" si="2"/>
        <v>8</v>
      </c>
    </row>
    <row r="74" spans="1:14" ht="15.75" x14ac:dyDescent="0.25">
      <c r="A74" s="8" t="s">
        <v>54</v>
      </c>
      <c r="B74" s="57">
        <v>1</v>
      </c>
      <c r="C74" s="57">
        <v>1</v>
      </c>
      <c r="D74" s="57"/>
      <c r="E74" s="57"/>
      <c r="F74" s="57">
        <v>1</v>
      </c>
      <c r="G74" s="57">
        <v>1</v>
      </c>
      <c r="H74" s="57">
        <v>1</v>
      </c>
      <c r="I74" s="57"/>
      <c r="J74" s="57">
        <v>1</v>
      </c>
      <c r="K74" s="57">
        <v>1</v>
      </c>
      <c r="L74" s="57">
        <v>1</v>
      </c>
      <c r="M74" s="57"/>
      <c r="N74" s="69">
        <f t="shared" si="2"/>
        <v>8</v>
      </c>
    </row>
    <row r="75" spans="1:14" ht="18" customHeight="1" x14ac:dyDescent="0.25">
      <c r="A75" s="8" t="s">
        <v>49</v>
      </c>
      <c r="B75" s="57"/>
      <c r="C75" s="57">
        <v>1</v>
      </c>
      <c r="D75" s="57">
        <v>1</v>
      </c>
      <c r="E75" s="57">
        <v>1</v>
      </c>
      <c r="F75" s="57">
        <v>1</v>
      </c>
      <c r="G75" s="57"/>
      <c r="H75" s="57">
        <v>1</v>
      </c>
      <c r="I75" s="57"/>
      <c r="J75" s="57">
        <v>1</v>
      </c>
      <c r="K75" s="57">
        <v>1</v>
      </c>
      <c r="L75" s="57"/>
      <c r="M75" s="57">
        <v>1</v>
      </c>
      <c r="N75" s="69">
        <f t="shared" si="2"/>
        <v>8</v>
      </c>
    </row>
    <row r="76" spans="1:14" ht="16.5" customHeight="1" x14ac:dyDescent="0.25">
      <c r="A76" s="8" t="s">
        <v>53</v>
      </c>
      <c r="B76" s="57">
        <v>1</v>
      </c>
      <c r="C76" s="57">
        <v>1</v>
      </c>
      <c r="D76" s="57">
        <v>1</v>
      </c>
      <c r="E76" s="57">
        <v>1</v>
      </c>
      <c r="F76" s="57"/>
      <c r="G76" s="57">
        <v>1</v>
      </c>
      <c r="H76" s="57"/>
      <c r="I76" s="64">
        <v>1</v>
      </c>
      <c r="J76" s="57"/>
      <c r="K76" s="57"/>
      <c r="L76" s="57">
        <v>1</v>
      </c>
      <c r="M76" s="57">
        <v>1</v>
      </c>
      <c r="N76" s="69">
        <f t="shared" si="2"/>
        <v>8</v>
      </c>
    </row>
    <row r="77" spans="1:14" ht="36.75" customHeight="1" x14ac:dyDescent="0.25">
      <c r="A77" s="8" t="s">
        <v>57</v>
      </c>
      <c r="B77" s="57">
        <v>1</v>
      </c>
      <c r="C77" s="57">
        <v>1</v>
      </c>
      <c r="D77" s="57">
        <v>1</v>
      </c>
      <c r="E77" s="57">
        <v>1</v>
      </c>
      <c r="F77" s="57"/>
      <c r="G77" s="57"/>
      <c r="H77" s="57">
        <v>1</v>
      </c>
      <c r="I77" s="57">
        <v>1</v>
      </c>
      <c r="J77" s="57">
        <v>1</v>
      </c>
      <c r="K77" s="57">
        <v>1</v>
      </c>
      <c r="L77" s="57">
        <v>1</v>
      </c>
      <c r="M77" s="57">
        <v>1</v>
      </c>
      <c r="N77" s="69">
        <f t="shared" si="2"/>
        <v>10</v>
      </c>
    </row>
    <row r="78" spans="1:14" ht="18.75" customHeight="1" x14ac:dyDescent="0.25">
      <c r="A78" s="9" t="s">
        <v>63</v>
      </c>
      <c r="B78" s="57">
        <v>1</v>
      </c>
      <c r="C78" s="57">
        <v>1</v>
      </c>
      <c r="D78" s="57">
        <v>1</v>
      </c>
      <c r="E78" s="57"/>
      <c r="F78" s="57">
        <v>1</v>
      </c>
      <c r="G78" s="57">
        <v>1</v>
      </c>
      <c r="H78" s="57"/>
      <c r="I78" s="57">
        <v>1</v>
      </c>
      <c r="J78" s="57">
        <v>1</v>
      </c>
      <c r="K78" s="57">
        <v>1</v>
      </c>
      <c r="L78" s="57">
        <v>1</v>
      </c>
      <c r="M78" s="57">
        <v>1</v>
      </c>
      <c r="N78" s="69">
        <f t="shared" si="2"/>
        <v>10</v>
      </c>
    </row>
    <row r="79" spans="1:14" ht="18" customHeight="1" x14ac:dyDescent="0.25">
      <c r="A79" s="8" t="s">
        <v>64</v>
      </c>
      <c r="B79" s="57">
        <v>1</v>
      </c>
      <c r="C79" s="57">
        <v>1</v>
      </c>
      <c r="D79" s="57">
        <v>1</v>
      </c>
      <c r="E79" s="57">
        <v>1</v>
      </c>
      <c r="F79" s="57">
        <v>1</v>
      </c>
      <c r="G79" s="57">
        <v>1</v>
      </c>
      <c r="H79" s="57">
        <v>1</v>
      </c>
      <c r="I79" s="57"/>
      <c r="J79" s="57">
        <v>1</v>
      </c>
      <c r="K79" s="57">
        <v>1</v>
      </c>
      <c r="L79" s="57">
        <v>1</v>
      </c>
      <c r="M79" s="57">
        <v>1</v>
      </c>
      <c r="N79" s="69">
        <f t="shared" si="2"/>
        <v>11</v>
      </c>
    </row>
    <row r="80" spans="1:14" ht="15.75" x14ac:dyDescent="0.25">
      <c r="A80" s="8" t="s">
        <v>59</v>
      </c>
      <c r="B80" s="57">
        <v>1</v>
      </c>
      <c r="C80" s="57">
        <v>1</v>
      </c>
      <c r="D80" s="57">
        <v>1</v>
      </c>
      <c r="E80" s="57">
        <v>1</v>
      </c>
      <c r="F80" s="57">
        <v>1</v>
      </c>
      <c r="G80" s="57">
        <v>1</v>
      </c>
      <c r="H80" s="57">
        <v>1</v>
      </c>
      <c r="I80" s="57">
        <v>1</v>
      </c>
      <c r="J80" s="57">
        <v>1</v>
      </c>
      <c r="K80" s="57">
        <v>1</v>
      </c>
      <c r="L80" s="57">
        <v>1</v>
      </c>
      <c r="M80" s="57">
        <v>1</v>
      </c>
      <c r="N80" s="69">
        <f t="shared" si="2"/>
        <v>12</v>
      </c>
    </row>
    <row r="81" spans="1:14" ht="16.5" customHeight="1" x14ac:dyDescent="0.25">
      <c r="A81" s="8" t="s">
        <v>61</v>
      </c>
      <c r="B81" s="57">
        <v>1</v>
      </c>
      <c r="C81" s="57">
        <v>1</v>
      </c>
      <c r="D81" s="57">
        <v>1</v>
      </c>
      <c r="E81" s="57">
        <v>1</v>
      </c>
      <c r="F81" s="57">
        <v>1</v>
      </c>
      <c r="G81" s="57">
        <v>1</v>
      </c>
      <c r="H81" s="57">
        <v>1</v>
      </c>
      <c r="I81" s="57">
        <v>1</v>
      </c>
      <c r="J81" s="57">
        <v>1</v>
      </c>
      <c r="K81" s="57">
        <v>1</v>
      </c>
      <c r="L81" s="57">
        <v>1</v>
      </c>
      <c r="M81" s="57">
        <v>1</v>
      </c>
      <c r="N81" s="69">
        <f t="shared" si="2"/>
        <v>12</v>
      </c>
    </row>
    <row r="82" spans="1:14" x14ac:dyDescent="0.25">
      <c r="A82" s="65" t="s">
        <v>100</v>
      </c>
      <c r="B82" s="66">
        <f t="shared" ref="B82:M82" si="3">SUM(B4:B81)</f>
        <v>15</v>
      </c>
      <c r="C82" s="66">
        <f t="shared" si="3"/>
        <v>16</v>
      </c>
      <c r="D82" s="66">
        <f t="shared" si="3"/>
        <v>14</v>
      </c>
      <c r="E82" s="66">
        <f t="shared" si="3"/>
        <v>12</v>
      </c>
      <c r="F82" s="66">
        <f t="shared" si="3"/>
        <v>15</v>
      </c>
      <c r="G82" s="66">
        <f t="shared" si="3"/>
        <v>7</v>
      </c>
      <c r="H82" s="66">
        <f t="shared" si="3"/>
        <v>16</v>
      </c>
      <c r="I82" s="66">
        <f t="shared" si="3"/>
        <v>11</v>
      </c>
      <c r="J82" s="66">
        <f t="shared" si="3"/>
        <v>20</v>
      </c>
      <c r="K82" s="66">
        <f t="shared" si="3"/>
        <v>28</v>
      </c>
      <c r="L82" s="66">
        <f t="shared" si="3"/>
        <v>21</v>
      </c>
      <c r="M82" s="66">
        <f t="shared" si="3"/>
        <v>19</v>
      </c>
      <c r="N82" s="67"/>
    </row>
    <row r="83" spans="1:14" ht="75" x14ac:dyDescent="0.25">
      <c r="A83" s="53" t="s">
        <v>102</v>
      </c>
      <c r="H83" s="17" t="s">
        <v>122</v>
      </c>
      <c r="K83" s="17" t="s">
        <v>123</v>
      </c>
      <c r="N83" s="48"/>
    </row>
  </sheetData>
  <sortState ref="A4:N82">
    <sortCondition ref="N4:N82"/>
  </sortState>
  <conditionalFormatting sqref="N4">
    <cfRule type="cellIs" dxfId="7" priority="8" operator="equal">
      <formula>0</formula>
    </cfRule>
  </conditionalFormatting>
  <conditionalFormatting sqref="N1:N15 N17:N34 N82:N83 N48:N67">
    <cfRule type="cellIs" dxfId="6" priority="3" operator="greaterThan">
      <formula>2</formula>
    </cfRule>
    <cfRule type="cellIs" dxfId="5" priority="4" operator="greaterThan">
      <formula>2</formula>
    </cfRule>
    <cfRule type="cellIs" dxfId="4" priority="5" operator="equal">
      <formula>1</formula>
    </cfRule>
    <cfRule type="cellIs" dxfId="3" priority="6" operator="greaterThan">
      <formula>2</formula>
    </cfRule>
    <cfRule type="cellIs" dxfId="2" priority="7" operator="equal">
      <formula>2</formula>
    </cfRule>
  </conditionalFormatting>
  <conditionalFormatting sqref="N48:N63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="95" zoomScaleNormal="95" workbookViewId="0">
      <selection activeCell="B2" sqref="B2:C66"/>
    </sheetView>
  </sheetViews>
  <sheetFormatPr defaultRowHeight="15" x14ac:dyDescent="0.25"/>
  <cols>
    <col min="1" max="1" width="30.28515625" customWidth="1"/>
    <col min="2" max="2" width="8.7109375" customWidth="1"/>
    <col min="3" max="3" width="10.5703125" customWidth="1"/>
    <col min="4" max="4" width="16.5703125" customWidth="1"/>
  </cols>
  <sheetData>
    <row r="1" spans="1:4" ht="43.5" customHeight="1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7" t="s">
        <v>6</v>
      </c>
      <c r="B2" s="4"/>
      <c r="C2" s="5"/>
      <c r="D2" s="6" t="e">
        <f t="shared" ref="D2:D65" si="0">(100/B2)*C2</f>
        <v>#DIV/0!</v>
      </c>
    </row>
    <row r="3" spans="1:4" ht="15.75" x14ac:dyDescent="0.25">
      <c r="A3" s="3" t="s">
        <v>7</v>
      </c>
      <c r="B3" s="4"/>
      <c r="C3" s="5"/>
      <c r="D3" s="6" t="e">
        <f t="shared" si="0"/>
        <v>#DIV/0!</v>
      </c>
    </row>
    <row r="4" spans="1:4" ht="15.75" x14ac:dyDescent="0.25">
      <c r="A4" s="3" t="s">
        <v>37</v>
      </c>
      <c r="B4" s="4"/>
      <c r="C4" s="5"/>
      <c r="D4" s="6" t="e">
        <f t="shared" si="0"/>
        <v>#DIV/0!</v>
      </c>
    </row>
    <row r="5" spans="1:4" ht="15.75" x14ac:dyDescent="0.25">
      <c r="A5" s="3" t="s">
        <v>41</v>
      </c>
      <c r="B5" s="4"/>
      <c r="C5" s="5"/>
      <c r="D5" s="6" t="e">
        <f t="shared" si="0"/>
        <v>#DIV/0!</v>
      </c>
    </row>
    <row r="6" spans="1:4" ht="15.75" x14ac:dyDescent="0.25">
      <c r="A6" s="7" t="s">
        <v>42</v>
      </c>
      <c r="B6" s="4"/>
      <c r="C6" s="5"/>
      <c r="D6" s="6" t="e">
        <f t="shared" si="0"/>
        <v>#DIV/0!</v>
      </c>
    </row>
    <row r="7" spans="1:4" ht="15.75" x14ac:dyDescent="0.25">
      <c r="A7" s="3" t="s">
        <v>60</v>
      </c>
      <c r="B7" s="4"/>
      <c r="C7" s="5"/>
      <c r="D7" s="6" t="e">
        <f t="shared" si="0"/>
        <v>#DIV/0!</v>
      </c>
    </row>
    <row r="8" spans="1:4" ht="15.75" x14ac:dyDescent="0.25">
      <c r="A8" s="9" t="s">
        <v>58</v>
      </c>
      <c r="B8" s="4"/>
      <c r="C8" s="5"/>
      <c r="D8" s="6" t="e">
        <f t="shared" si="0"/>
        <v>#DIV/0!</v>
      </c>
    </row>
    <row r="9" spans="1:4" ht="15.75" x14ac:dyDescent="0.25">
      <c r="A9" s="9" t="s">
        <v>10</v>
      </c>
      <c r="B9" s="4"/>
      <c r="C9" s="5"/>
      <c r="D9" s="6" t="e">
        <f t="shared" si="0"/>
        <v>#DIV/0!</v>
      </c>
    </row>
    <row r="10" spans="1:4" ht="15.75" x14ac:dyDescent="0.25">
      <c r="A10" s="9" t="s">
        <v>11</v>
      </c>
      <c r="B10" s="4"/>
      <c r="C10" s="5"/>
      <c r="D10" s="6" t="e">
        <f t="shared" si="0"/>
        <v>#DIV/0!</v>
      </c>
    </row>
    <row r="11" spans="1:4" ht="15.75" x14ac:dyDescent="0.25">
      <c r="A11" s="3" t="s">
        <v>12</v>
      </c>
      <c r="B11" s="4"/>
      <c r="C11" s="5"/>
      <c r="D11" s="6" t="e">
        <f t="shared" si="0"/>
        <v>#DIV/0!</v>
      </c>
    </row>
    <row r="12" spans="1:4" ht="15.75" x14ac:dyDescent="0.25">
      <c r="A12" s="3" t="s">
        <v>22</v>
      </c>
      <c r="B12" s="4"/>
      <c r="C12" s="5"/>
      <c r="D12" s="6" t="e">
        <f t="shared" si="0"/>
        <v>#DIV/0!</v>
      </c>
    </row>
    <row r="13" spans="1:4" ht="15.75" x14ac:dyDescent="0.25">
      <c r="A13" s="3" t="s">
        <v>43</v>
      </c>
      <c r="B13" s="4"/>
      <c r="C13" s="5"/>
      <c r="D13" s="6" t="e">
        <f t="shared" si="0"/>
        <v>#DIV/0!</v>
      </c>
    </row>
    <row r="14" spans="1:4" ht="15.75" x14ac:dyDescent="0.25">
      <c r="A14" s="3" t="s">
        <v>20</v>
      </c>
      <c r="B14" s="4"/>
      <c r="C14" s="5"/>
      <c r="D14" s="6" t="e">
        <f t="shared" si="0"/>
        <v>#DIV/0!</v>
      </c>
    </row>
    <row r="15" spans="1:4" ht="15.75" x14ac:dyDescent="0.25">
      <c r="A15" s="3" t="s">
        <v>15</v>
      </c>
      <c r="B15" s="4"/>
      <c r="C15" s="5"/>
      <c r="D15" s="6" t="e">
        <f t="shared" si="0"/>
        <v>#DIV/0!</v>
      </c>
    </row>
    <row r="16" spans="1:4" ht="15.75" x14ac:dyDescent="0.25">
      <c r="A16" s="3" t="s">
        <v>34</v>
      </c>
      <c r="B16" s="4"/>
      <c r="C16" s="5"/>
      <c r="D16" s="6" t="e">
        <f t="shared" si="0"/>
        <v>#DIV/0!</v>
      </c>
    </row>
    <row r="17" spans="1:4" ht="15.75" x14ac:dyDescent="0.25">
      <c r="A17" s="3" t="s">
        <v>29</v>
      </c>
      <c r="B17" s="4"/>
      <c r="C17" s="5"/>
      <c r="D17" s="6" t="e">
        <f t="shared" si="0"/>
        <v>#DIV/0!</v>
      </c>
    </row>
    <row r="18" spans="1:4" ht="15.75" x14ac:dyDescent="0.25">
      <c r="A18" s="3" t="s">
        <v>16</v>
      </c>
      <c r="B18" s="4"/>
      <c r="C18" s="5"/>
      <c r="D18" s="6" t="e">
        <f t="shared" si="0"/>
        <v>#DIV/0!</v>
      </c>
    </row>
    <row r="19" spans="1:4" ht="15.75" x14ac:dyDescent="0.25">
      <c r="A19" s="7" t="s">
        <v>28</v>
      </c>
      <c r="B19" s="4"/>
      <c r="C19" s="5"/>
      <c r="D19" s="6" t="e">
        <f t="shared" si="0"/>
        <v>#DIV/0!</v>
      </c>
    </row>
    <row r="20" spans="1:4" ht="15.75" x14ac:dyDescent="0.25">
      <c r="A20" s="3" t="s">
        <v>31</v>
      </c>
      <c r="B20" s="4"/>
      <c r="C20" s="5"/>
      <c r="D20" s="6" t="e">
        <f t="shared" si="0"/>
        <v>#DIV/0!</v>
      </c>
    </row>
    <row r="21" spans="1:4" ht="13.5" customHeight="1" x14ac:dyDescent="0.25">
      <c r="A21" s="3" t="s">
        <v>18</v>
      </c>
      <c r="B21" s="4"/>
      <c r="C21" s="5"/>
      <c r="D21" s="6" t="e">
        <f t="shared" si="0"/>
        <v>#DIV/0!</v>
      </c>
    </row>
    <row r="22" spans="1:4" ht="15.75" x14ac:dyDescent="0.25">
      <c r="A22" s="3" t="s">
        <v>52</v>
      </c>
      <c r="B22" s="4"/>
      <c r="C22" s="5"/>
      <c r="D22" s="6" t="e">
        <f t="shared" si="0"/>
        <v>#DIV/0!</v>
      </c>
    </row>
    <row r="23" spans="1:4" ht="15.75" x14ac:dyDescent="0.25">
      <c r="A23" s="3" t="s">
        <v>35</v>
      </c>
      <c r="B23" s="4"/>
      <c r="C23" s="5"/>
      <c r="D23" s="6" t="e">
        <f t="shared" si="0"/>
        <v>#DIV/0!</v>
      </c>
    </row>
    <row r="24" spans="1:4" ht="15.75" x14ac:dyDescent="0.25">
      <c r="A24" s="16" t="s">
        <v>24</v>
      </c>
      <c r="B24" s="4"/>
      <c r="C24" s="5"/>
      <c r="D24" s="6" t="e">
        <f t="shared" si="0"/>
        <v>#DIV/0!</v>
      </c>
    </row>
    <row r="25" spans="1:4" ht="15.75" x14ac:dyDescent="0.25">
      <c r="A25" s="3" t="s">
        <v>17</v>
      </c>
      <c r="B25" s="4"/>
      <c r="C25" s="5"/>
      <c r="D25" s="6" t="e">
        <f t="shared" si="0"/>
        <v>#DIV/0!</v>
      </c>
    </row>
    <row r="26" spans="1:4" ht="15.75" x14ac:dyDescent="0.25">
      <c r="A26" s="3" t="s">
        <v>39</v>
      </c>
      <c r="B26" s="4"/>
      <c r="C26" s="5"/>
      <c r="D26" s="6" t="e">
        <f t="shared" si="0"/>
        <v>#DIV/0!</v>
      </c>
    </row>
    <row r="27" spans="1:4" ht="15.75" x14ac:dyDescent="0.25">
      <c r="A27" s="7" t="s">
        <v>46</v>
      </c>
      <c r="B27" s="4"/>
      <c r="C27" s="5"/>
      <c r="D27" s="6" t="e">
        <f t="shared" si="0"/>
        <v>#DIV/0!</v>
      </c>
    </row>
    <row r="28" spans="1:4" ht="15.75" x14ac:dyDescent="0.25">
      <c r="A28" s="3" t="s">
        <v>23</v>
      </c>
      <c r="B28" s="4"/>
      <c r="C28" s="5"/>
      <c r="D28" s="6" t="e">
        <f t="shared" si="0"/>
        <v>#DIV/0!</v>
      </c>
    </row>
    <row r="29" spans="1:4" ht="15.75" x14ac:dyDescent="0.25">
      <c r="A29" s="3" t="s">
        <v>44</v>
      </c>
      <c r="B29" s="4"/>
      <c r="C29" s="5"/>
      <c r="D29" s="6" t="e">
        <f t="shared" si="0"/>
        <v>#DIV/0!</v>
      </c>
    </row>
    <row r="30" spans="1:4" ht="15.75" x14ac:dyDescent="0.25">
      <c r="A30" s="3" t="s">
        <v>30</v>
      </c>
      <c r="B30" s="4"/>
      <c r="C30" s="5"/>
      <c r="D30" s="6" t="e">
        <f t="shared" si="0"/>
        <v>#DIV/0!</v>
      </c>
    </row>
    <row r="31" spans="1:4" ht="15.75" x14ac:dyDescent="0.25">
      <c r="A31" s="3" t="s">
        <v>19</v>
      </c>
      <c r="B31" s="4"/>
      <c r="C31" s="5"/>
      <c r="D31" s="6" t="e">
        <f t="shared" si="0"/>
        <v>#DIV/0!</v>
      </c>
    </row>
    <row r="32" spans="1:4" ht="15.75" x14ac:dyDescent="0.25">
      <c r="A32" s="3" t="s">
        <v>26</v>
      </c>
      <c r="B32" s="4"/>
      <c r="C32" s="5"/>
      <c r="D32" s="6" t="e">
        <f t="shared" si="0"/>
        <v>#DIV/0!</v>
      </c>
    </row>
    <row r="33" spans="1:4" ht="15.75" x14ac:dyDescent="0.25">
      <c r="A33" s="3" t="s">
        <v>38</v>
      </c>
      <c r="B33" s="4"/>
      <c r="C33" s="5"/>
      <c r="D33" s="6" t="e">
        <f t="shared" si="0"/>
        <v>#DIV/0!</v>
      </c>
    </row>
    <row r="34" spans="1:4" ht="15.75" x14ac:dyDescent="0.25">
      <c r="A34" s="3" t="s">
        <v>40</v>
      </c>
      <c r="B34" s="4"/>
      <c r="C34" s="5"/>
      <c r="D34" s="6" t="e">
        <f t="shared" si="0"/>
        <v>#DIV/0!</v>
      </c>
    </row>
    <row r="35" spans="1:4" ht="15.75" x14ac:dyDescent="0.25">
      <c r="A35" s="3" t="s">
        <v>25</v>
      </c>
      <c r="B35" s="4"/>
      <c r="C35" s="5"/>
      <c r="D35" s="6" t="e">
        <f t="shared" si="0"/>
        <v>#DIV/0!</v>
      </c>
    </row>
    <row r="36" spans="1:4" ht="15.75" x14ac:dyDescent="0.25">
      <c r="A36" s="3" t="s">
        <v>36</v>
      </c>
      <c r="B36" s="4"/>
      <c r="C36" s="5"/>
      <c r="D36" s="6" t="e">
        <f t="shared" si="0"/>
        <v>#DIV/0!</v>
      </c>
    </row>
    <row r="37" spans="1:4" ht="15.75" x14ac:dyDescent="0.25">
      <c r="A37" s="7" t="s">
        <v>45</v>
      </c>
      <c r="B37" s="4"/>
      <c r="C37" s="5"/>
      <c r="D37" s="6" t="e">
        <f t="shared" si="0"/>
        <v>#DIV/0!</v>
      </c>
    </row>
    <row r="38" spans="1:4" ht="15.75" x14ac:dyDescent="0.25">
      <c r="A38" s="3" t="s">
        <v>50</v>
      </c>
      <c r="B38" s="4"/>
      <c r="C38" s="5"/>
      <c r="D38" s="6" t="e">
        <f t="shared" si="0"/>
        <v>#DIV/0!</v>
      </c>
    </row>
    <row r="39" spans="1:4" ht="15.75" x14ac:dyDescent="0.25">
      <c r="A39" s="3" t="s">
        <v>56</v>
      </c>
      <c r="B39" s="4"/>
      <c r="C39" s="5"/>
      <c r="D39" s="6" t="e">
        <f t="shared" si="0"/>
        <v>#DIV/0!</v>
      </c>
    </row>
    <row r="40" spans="1:4" ht="15.75" x14ac:dyDescent="0.25">
      <c r="A40" s="3" t="s">
        <v>47</v>
      </c>
      <c r="B40" s="4"/>
      <c r="C40" s="5"/>
      <c r="D40" s="6" t="e">
        <f t="shared" si="0"/>
        <v>#DIV/0!</v>
      </c>
    </row>
    <row r="41" spans="1:4" ht="15.75" x14ac:dyDescent="0.25">
      <c r="A41" s="3" t="s">
        <v>48</v>
      </c>
      <c r="B41" s="4"/>
      <c r="C41" s="5"/>
      <c r="D41" s="6" t="e">
        <f t="shared" si="0"/>
        <v>#DIV/0!</v>
      </c>
    </row>
    <row r="42" spans="1:4" ht="15.75" x14ac:dyDescent="0.25">
      <c r="A42" s="3" t="s">
        <v>33</v>
      </c>
      <c r="B42" s="4"/>
      <c r="C42" s="5"/>
      <c r="D42" s="6" t="e">
        <f t="shared" si="0"/>
        <v>#DIV/0!</v>
      </c>
    </row>
    <row r="43" spans="1:4" ht="15.75" x14ac:dyDescent="0.25">
      <c r="A43" s="3" t="s">
        <v>49</v>
      </c>
      <c r="B43" s="4"/>
      <c r="C43" s="5"/>
      <c r="D43" s="6" t="e">
        <f t="shared" si="0"/>
        <v>#DIV/0!</v>
      </c>
    </row>
    <row r="44" spans="1:4" ht="15.75" x14ac:dyDescent="0.25">
      <c r="A44" s="3" t="s">
        <v>21</v>
      </c>
      <c r="B44" s="4"/>
      <c r="C44" s="5"/>
      <c r="D44" s="6" t="e">
        <f t="shared" si="0"/>
        <v>#DIV/0!</v>
      </c>
    </row>
    <row r="45" spans="1:4" ht="15.75" x14ac:dyDescent="0.25">
      <c r="A45" s="3" t="s">
        <v>51</v>
      </c>
      <c r="B45" s="4"/>
      <c r="C45" s="5"/>
      <c r="D45" s="6" t="e">
        <f t="shared" si="0"/>
        <v>#DIV/0!</v>
      </c>
    </row>
    <row r="46" spans="1:4" ht="15.75" x14ac:dyDescent="0.25">
      <c r="A46" s="3" t="s">
        <v>32</v>
      </c>
      <c r="B46" s="4"/>
      <c r="C46" s="5"/>
      <c r="D46" s="6" t="e">
        <f t="shared" si="0"/>
        <v>#DIV/0!</v>
      </c>
    </row>
    <row r="47" spans="1:4" ht="15.75" x14ac:dyDescent="0.25">
      <c r="A47" s="3" t="s">
        <v>57</v>
      </c>
      <c r="B47" s="4"/>
      <c r="C47" s="5"/>
      <c r="D47" s="6" t="e">
        <f t="shared" si="0"/>
        <v>#DIV/0!</v>
      </c>
    </row>
    <row r="48" spans="1:4" ht="15.75" x14ac:dyDescent="0.25">
      <c r="A48" s="3" t="s">
        <v>62</v>
      </c>
      <c r="B48" s="4"/>
      <c r="C48" s="5"/>
      <c r="D48" s="6" t="e">
        <f t="shared" si="0"/>
        <v>#DIV/0!</v>
      </c>
    </row>
    <row r="49" spans="1:4" ht="15.75" x14ac:dyDescent="0.25">
      <c r="A49" s="7" t="s">
        <v>27</v>
      </c>
      <c r="B49" s="4"/>
      <c r="C49" s="5"/>
      <c r="D49" s="6" t="e">
        <f t="shared" si="0"/>
        <v>#DIV/0!</v>
      </c>
    </row>
    <row r="50" spans="1:4" ht="15.75" x14ac:dyDescent="0.25">
      <c r="A50" s="3" t="s">
        <v>55</v>
      </c>
      <c r="B50" s="4"/>
      <c r="C50" s="5"/>
      <c r="D50" s="6" t="e">
        <f t="shared" si="0"/>
        <v>#DIV/0!</v>
      </c>
    </row>
    <row r="51" spans="1:4" ht="15.75" x14ac:dyDescent="0.25">
      <c r="A51" s="3" t="s">
        <v>59</v>
      </c>
      <c r="B51" s="4"/>
      <c r="C51" s="5"/>
      <c r="D51" s="6" t="e">
        <f t="shared" si="0"/>
        <v>#DIV/0!</v>
      </c>
    </row>
    <row r="52" spans="1:4" ht="15.75" x14ac:dyDescent="0.25">
      <c r="A52" s="3" t="s">
        <v>61</v>
      </c>
      <c r="B52" s="4"/>
      <c r="C52" s="5"/>
      <c r="D52" s="6" t="e">
        <f t="shared" si="0"/>
        <v>#DIV/0!</v>
      </c>
    </row>
    <row r="53" spans="1:4" ht="15.75" x14ac:dyDescent="0.25">
      <c r="A53" s="3" t="s">
        <v>54</v>
      </c>
      <c r="B53" s="4"/>
      <c r="C53" s="5"/>
      <c r="D53" s="6" t="e">
        <f t="shared" si="0"/>
        <v>#DIV/0!</v>
      </c>
    </row>
    <row r="54" spans="1:4" ht="15.75" x14ac:dyDescent="0.25">
      <c r="A54" s="3" t="s">
        <v>53</v>
      </c>
      <c r="B54" s="4"/>
      <c r="C54" s="5"/>
      <c r="D54" s="6" t="e">
        <f t="shared" si="0"/>
        <v>#DIV/0!</v>
      </c>
    </row>
    <row r="55" spans="1:4" ht="18.75" customHeight="1" x14ac:dyDescent="0.25">
      <c r="A55" s="9" t="s">
        <v>63</v>
      </c>
      <c r="B55" s="4"/>
      <c r="C55" s="5"/>
      <c r="D55" s="6" t="e">
        <f t="shared" si="0"/>
        <v>#DIV/0!</v>
      </c>
    </row>
    <row r="56" spans="1:4" ht="15.75" x14ac:dyDescent="0.25">
      <c r="A56" s="3" t="s">
        <v>5</v>
      </c>
      <c r="B56" s="4"/>
      <c r="C56" s="5"/>
      <c r="D56" s="6" t="e">
        <f t="shared" si="0"/>
        <v>#DIV/0!</v>
      </c>
    </row>
    <row r="57" spans="1:4" ht="15.75" x14ac:dyDescent="0.25">
      <c r="A57" s="8" t="s">
        <v>64</v>
      </c>
      <c r="B57" s="4"/>
      <c r="C57" s="5"/>
      <c r="D57" s="6" t="e">
        <f t="shared" si="0"/>
        <v>#DIV/0!</v>
      </c>
    </row>
    <row r="58" spans="1:4" ht="15.75" x14ac:dyDescent="0.25">
      <c r="A58" s="9" t="s">
        <v>65</v>
      </c>
      <c r="B58" s="4"/>
      <c r="C58" s="5"/>
      <c r="D58" s="6" t="e">
        <f t="shared" si="0"/>
        <v>#DIV/0!</v>
      </c>
    </row>
    <row r="59" spans="1:4" ht="15.75" x14ac:dyDescent="0.25">
      <c r="A59" s="3" t="s">
        <v>4</v>
      </c>
      <c r="B59" s="4"/>
      <c r="C59" s="5"/>
      <c r="D59" s="6" t="e">
        <f t="shared" si="0"/>
        <v>#DIV/0!</v>
      </c>
    </row>
    <row r="60" spans="1:4" ht="15.75" x14ac:dyDescent="0.25">
      <c r="A60" s="3" t="s">
        <v>8</v>
      </c>
      <c r="B60" s="4"/>
      <c r="C60" s="5"/>
      <c r="D60" s="6" t="e">
        <f t="shared" si="0"/>
        <v>#DIV/0!</v>
      </c>
    </row>
    <row r="61" spans="1:4" ht="15.75" x14ac:dyDescent="0.25">
      <c r="A61" s="8" t="s">
        <v>9</v>
      </c>
      <c r="B61" s="4"/>
      <c r="C61" s="5"/>
      <c r="D61" s="6" t="e">
        <f t="shared" si="0"/>
        <v>#DIV/0!</v>
      </c>
    </row>
    <row r="62" spans="1:4" ht="15.75" x14ac:dyDescent="0.25">
      <c r="A62" s="3" t="s">
        <v>13</v>
      </c>
      <c r="B62" s="4"/>
      <c r="C62" s="5"/>
      <c r="D62" s="6" t="e">
        <f t="shared" si="0"/>
        <v>#DIV/0!</v>
      </c>
    </row>
    <row r="63" spans="1:4" ht="15.75" x14ac:dyDescent="0.25">
      <c r="A63" s="7" t="s">
        <v>66</v>
      </c>
      <c r="B63" s="4"/>
      <c r="C63" s="5"/>
      <c r="D63" s="6" t="e">
        <f t="shared" si="0"/>
        <v>#DIV/0!</v>
      </c>
    </row>
    <row r="64" spans="1:4" ht="15.75" x14ac:dyDescent="0.25">
      <c r="A64" s="7" t="s">
        <v>14</v>
      </c>
      <c r="B64" s="4"/>
      <c r="C64" s="5"/>
      <c r="D64" s="6" t="e">
        <f t="shared" si="0"/>
        <v>#DIV/0!</v>
      </c>
    </row>
    <row r="65" spans="1:4" ht="15.75" x14ac:dyDescent="0.25">
      <c r="A65" s="3" t="s">
        <v>67</v>
      </c>
      <c r="B65" s="4"/>
      <c r="C65" s="5"/>
      <c r="D65" s="6" t="e">
        <f t="shared" si="0"/>
        <v>#DIV/0!</v>
      </c>
    </row>
    <row r="66" spans="1:4" ht="15.75" x14ac:dyDescent="0.25">
      <c r="A66" s="3" t="s">
        <v>68</v>
      </c>
      <c r="B66" s="4"/>
      <c r="C66" s="5"/>
      <c r="D66" s="6" t="e">
        <f t="shared" ref="D66" si="1">(100/B66)*C66</f>
        <v>#DIV/0!</v>
      </c>
    </row>
    <row r="67" spans="1:4" x14ac:dyDescent="0.25">
      <c r="A67" s="17"/>
      <c r="B67" s="17"/>
      <c r="C67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="93" zoomScaleNormal="93" workbookViewId="0">
      <selection activeCell="B2" sqref="B2:C66"/>
    </sheetView>
  </sheetViews>
  <sheetFormatPr defaultRowHeight="15" x14ac:dyDescent="0.25"/>
  <cols>
    <col min="1" max="1" width="31" customWidth="1"/>
    <col min="2" max="2" width="7.7109375" customWidth="1"/>
    <col min="3" max="3" width="11.85546875" customWidth="1"/>
    <col min="4" max="4" width="16.5703125" customWidth="1"/>
    <col min="9" max="9" width="5.85546875" style="18" bestFit="1" customWidth="1"/>
    <col min="10" max="10" width="16.85546875" style="18" bestFit="1" customWidth="1"/>
    <col min="11" max="11" width="18.140625" style="18" bestFit="1" customWidth="1"/>
    <col min="12" max="12" width="24.28515625" style="18" bestFit="1" customWidth="1"/>
    <col min="13" max="13" width="26.140625" style="18" bestFit="1" customWidth="1"/>
    <col min="14" max="14" width="5" style="18" bestFit="1" customWidth="1"/>
    <col min="15" max="15" width="15.85546875" style="18" bestFit="1" customWidth="1"/>
    <col min="16" max="16" width="11.28515625" style="18" bestFit="1" customWidth="1"/>
    <col min="17" max="17" width="16" style="18" bestFit="1" customWidth="1"/>
    <col min="18" max="18" width="9.85546875" style="18" bestFit="1" customWidth="1"/>
    <col min="19" max="19" width="13.140625" style="18" bestFit="1" customWidth="1"/>
    <col min="20" max="20" width="31.7109375" style="18" bestFit="1" customWidth="1"/>
    <col min="21" max="21" width="6.42578125" style="18" bestFit="1" customWidth="1"/>
    <col min="22" max="22" width="14.85546875" style="18" bestFit="1" customWidth="1"/>
  </cols>
  <sheetData>
    <row r="1" spans="1:4" ht="4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3" t="s">
        <v>5</v>
      </c>
      <c r="B2" s="4"/>
      <c r="C2" s="5"/>
      <c r="D2" s="6" t="e">
        <f t="shared" ref="D2:D65" si="0">(100/B2)*C2</f>
        <v>#DIV/0!</v>
      </c>
    </row>
    <row r="3" spans="1:4" ht="15.75" x14ac:dyDescent="0.25">
      <c r="A3" s="7" t="s">
        <v>6</v>
      </c>
      <c r="B3" s="4"/>
      <c r="C3" s="5"/>
      <c r="D3" s="6" t="e">
        <f t="shared" si="0"/>
        <v>#DIV/0!</v>
      </c>
    </row>
    <row r="4" spans="1:4" ht="15.75" x14ac:dyDescent="0.25">
      <c r="A4" s="3" t="s">
        <v>7</v>
      </c>
      <c r="B4" s="4"/>
      <c r="C4" s="5"/>
      <c r="D4" s="6" t="e">
        <f t="shared" si="0"/>
        <v>#DIV/0!</v>
      </c>
    </row>
    <row r="5" spans="1:4" ht="15.75" x14ac:dyDescent="0.25">
      <c r="A5" s="3" t="s">
        <v>41</v>
      </c>
      <c r="B5" s="4"/>
      <c r="C5" s="5"/>
      <c r="D5" s="6" t="e">
        <f t="shared" si="0"/>
        <v>#DIV/0!</v>
      </c>
    </row>
    <row r="6" spans="1:4" ht="15.75" x14ac:dyDescent="0.25">
      <c r="A6" s="3" t="s">
        <v>50</v>
      </c>
      <c r="B6" s="4"/>
      <c r="C6" s="5"/>
      <c r="D6" s="6" t="e">
        <f t="shared" si="0"/>
        <v>#DIV/0!</v>
      </c>
    </row>
    <row r="7" spans="1:4" ht="15.75" x14ac:dyDescent="0.25">
      <c r="A7" s="3" t="s">
        <v>60</v>
      </c>
      <c r="B7" s="4"/>
      <c r="C7" s="5"/>
      <c r="D7" s="6" t="e">
        <f t="shared" si="0"/>
        <v>#DIV/0!</v>
      </c>
    </row>
    <row r="8" spans="1:4" ht="15.75" x14ac:dyDescent="0.25">
      <c r="A8" s="9" t="s">
        <v>11</v>
      </c>
      <c r="B8" s="4"/>
      <c r="C8" s="5"/>
      <c r="D8" s="6" t="e">
        <f t="shared" si="0"/>
        <v>#DIV/0!</v>
      </c>
    </row>
    <row r="9" spans="1:4" ht="15.75" x14ac:dyDescent="0.25">
      <c r="A9" s="9" t="s">
        <v>65</v>
      </c>
      <c r="B9" s="4"/>
      <c r="C9" s="5"/>
      <c r="D9" s="6" t="e">
        <f t="shared" si="0"/>
        <v>#DIV/0!</v>
      </c>
    </row>
    <row r="10" spans="1:4" ht="15.75" x14ac:dyDescent="0.25">
      <c r="A10" s="3" t="s">
        <v>12</v>
      </c>
      <c r="B10" s="4"/>
      <c r="C10" s="5"/>
      <c r="D10" s="6" t="e">
        <f t="shared" si="0"/>
        <v>#DIV/0!</v>
      </c>
    </row>
    <row r="11" spans="1:4" ht="15.75" x14ac:dyDescent="0.25">
      <c r="A11" s="7" t="s">
        <v>27</v>
      </c>
      <c r="B11" s="4"/>
      <c r="C11" s="5"/>
      <c r="D11" s="6" t="e">
        <f t="shared" si="0"/>
        <v>#DIV/0!</v>
      </c>
    </row>
    <row r="12" spans="1:4" ht="15.75" x14ac:dyDescent="0.25">
      <c r="A12" s="3" t="s">
        <v>21</v>
      </c>
      <c r="B12" s="4"/>
      <c r="C12" s="5"/>
      <c r="D12" s="6" t="e">
        <f t="shared" si="0"/>
        <v>#DIV/0!</v>
      </c>
    </row>
    <row r="13" spans="1:4" ht="15.75" x14ac:dyDescent="0.25">
      <c r="A13" s="3" t="s">
        <v>52</v>
      </c>
      <c r="B13" s="4"/>
      <c r="C13" s="5"/>
      <c r="D13" s="6" t="e">
        <f t="shared" si="0"/>
        <v>#DIV/0!</v>
      </c>
    </row>
    <row r="14" spans="1:4" ht="15.75" x14ac:dyDescent="0.25">
      <c r="A14" s="3" t="s">
        <v>51</v>
      </c>
      <c r="B14" s="4"/>
      <c r="C14" s="5"/>
      <c r="D14" s="6" t="e">
        <f t="shared" si="0"/>
        <v>#DIV/0!</v>
      </c>
    </row>
    <row r="15" spans="1:4" ht="15.75" x14ac:dyDescent="0.25">
      <c r="A15" s="3" t="s">
        <v>22</v>
      </c>
      <c r="B15" s="4"/>
      <c r="C15" s="5"/>
      <c r="D15" s="6" t="e">
        <f t="shared" si="0"/>
        <v>#DIV/0!</v>
      </c>
    </row>
    <row r="16" spans="1:4" ht="15.75" x14ac:dyDescent="0.25">
      <c r="A16" s="3" t="s">
        <v>18</v>
      </c>
      <c r="B16" s="4"/>
      <c r="C16" s="5"/>
      <c r="D16" s="6" t="e">
        <f t="shared" si="0"/>
        <v>#DIV/0!</v>
      </c>
    </row>
    <row r="17" spans="1:4" ht="15.75" x14ac:dyDescent="0.25">
      <c r="A17" s="3" t="s">
        <v>20</v>
      </c>
      <c r="B17" s="4"/>
      <c r="C17" s="5"/>
      <c r="D17" s="6" t="e">
        <f t="shared" si="0"/>
        <v>#DIV/0!</v>
      </c>
    </row>
    <row r="18" spans="1:4" ht="15.75" x14ac:dyDescent="0.25">
      <c r="A18" s="3" t="s">
        <v>35</v>
      </c>
      <c r="B18" s="4"/>
      <c r="C18" s="5"/>
      <c r="D18" s="6" t="e">
        <f t="shared" si="0"/>
        <v>#DIV/0!</v>
      </c>
    </row>
    <row r="19" spans="1:4" ht="15.75" x14ac:dyDescent="0.25">
      <c r="A19" s="3" t="s">
        <v>15</v>
      </c>
      <c r="B19" s="4"/>
      <c r="C19" s="5"/>
      <c r="D19" s="6" t="e">
        <f t="shared" si="0"/>
        <v>#DIV/0!</v>
      </c>
    </row>
    <row r="20" spans="1:4" ht="15.75" x14ac:dyDescent="0.25">
      <c r="A20" s="3" t="s">
        <v>19</v>
      </c>
      <c r="B20" s="4"/>
      <c r="C20" s="5"/>
      <c r="D20" s="6" t="e">
        <f t="shared" si="0"/>
        <v>#DIV/0!</v>
      </c>
    </row>
    <row r="21" spans="1:4" ht="17.25" customHeight="1" x14ac:dyDescent="0.25">
      <c r="A21" s="3" t="s">
        <v>34</v>
      </c>
      <c r="B21" s="4"/>
      <c r="C21" s="5"/>
      <c r="D21" s="6" t="e">
        <f t="shared" si="0"/>
        <v>#DIV/0!</v>
      </c>
    </row>
    <row r="22" spans="1:4" ht="15.75" x14ac:dyDescent="0.25">
      <c r="A22" s="3" t="s">
        <v>16</v>
      </c>
      <c r="B22" s="4"/>
      <c r="C22" s="5"/>
      <c r="D22" s="6" t="e">
        <f t="shared" si="0"/>
        <v>#DIV/0!</v>
      </c>
    </row>
    <row r="23" spans="1:4" ht="15.75" x14ac:dyDescent="0.25">
      <c r="A23" s="3" t="s">
        <v>25</v>
      </c>
      <c r="B23" s="4"/>
      <c r="C23" s="5"/>
      <c r="D23" s="6" t="e">
        <f t="shared" si="0"/>
        <v>#DIV/0!</v>
      </c>
    </row>
    <row r="24" spans="1:4" ht="15.75" x14ac:dyDescent="0.25">
      <c r="A24" s="10" t="s">
        <v>39</v>
      </c>
      <c r="B24" s="4"/>
      <c r="C24" s="5"/>
      <c r="D24" s="6" t="e">
        <f t="shared" si="0"/>
        <v>#DIV/0!</v>
      </c>
    </row>
    <row r="25" spans="1:4" ht="15.75" x14ac:dyDescent="0.25">
      <c r="A25" s="3" t="s">
        <v>36</v>
      </c>
      <c r="B25" s="4"/>
      <c r="C25" s="5"/>
      <c r="D25" s="6" t="e">
        <f t="shared" si="0"/>
        <v>#DIV/0!</v>
      </c>
    </row>
    <row r="26" spans="1:4" ht="15.75" x14ac:dyDescent="0.25">
      <c r="A26" s="3" t="s">
        <v>43</v>
      </c>
      <c r="B26" s="4"/>
      <c r="C26" s="5"/>
      <c r="D26" s="6" t="e">
        <f t="shared" si="0"/>
        <v>#DIV/0!</v>
      </c>
    </row>
    <row r="27" spans="1:4" ht="15.75" x14ac:dyDescent="0.25">
      <c r="A27" s="3" t="s">
        <v>30</v>
      </c>
      <c r="B27" s="4"/>
      <c r="C27" s="5"/>
      <c r="D27" s="6" t="e">
        <f t="shared" si="0"/>
        <v>#DIV/0!</v>
      </c>
    </row>
    <row r="28" spans="1:4" ht="15.75" x14ac:dyDescent="0.25">
      <c r="A28" s="3" t="s">
        <v>29</v>
      </c>
      <c r="B28" s="4"/>
      <c r="C28" s="5"/>
      <c r="D28" s="6" t="e">
        <f t="shared" si="0"/>
        <v>#DIV/0!</v>
      </c>
    </row>
    <row r="29" spans="1:4" ht="15.75" x14ac:dyDescent="0.25">
      <c r="A29" s="3" t="s">
        <v>40</v>
      </c>
      <c r="B29" s="4"/>
      <c r="C29" s="5"/>
      <c r="D29" s="6" t="e">
        <f t="shared" si="0"/>
        <v>#DIV/0!</v>
      </c>
    </row>
    <row r="30" spans="1:4" ht="15.75" x14ac:dyDescent="0.25">
      <c r="A30" s="7" t="s">
        <v>45</v>
      </c>
      <c r="B30" s="4"/>
      <c r="C30" s="5"/>
      <c r="D30" s="6" t="e">
        <f t="shared" si="0"/>
        <v>#DIV/0!</v>
      </c>
    </row>
    <row r="31" spans="1:4" ht="15.75" x14ac:dyDescent="0.25">
      <c r="A31" s="3" t="s">
        <v>17</v>
      </c>
      <c r="B31" s="4"/>
      <c r="C31" s="5"/>
      <c r="D31" s="6" t="e">
        <f t="shared" si="0"/>
        <v>#DIV/0!</v>
      </c>
    </row>
    <row r="32" spans="1:4" ht="15.75" x14ac:dyDescent="0.25">
      <c r="A32" s="3" t="s">
        <v>38</v>
      </c>
      <c r="B32" s="4"/>
      <c r="C32" s="5"/>
      <c r="D32" s="6" t="e">
        <f t="shared" si="0"/>
        <v>#DIV/0!</v>
      </c>
    </row>
    <row r="33" spans="1:22" ht="15.75" x14ac:dyDescent="0.25">
      <c r="A33" s="3" t="s">
        <v>31</v>
      </c>
      <c r="B33" s="4"/>
      <c r="C33" s="5"/>
      <c r="D33" s="6" t="e">
        <f t="shared" si="0"/>
        <v>#DIV/0!</v>
      </c>
    </row>
    <row r="34" spans="1:22" ht="15.75" x14ac:dyDescent="0.25">
      <c r="A34" s="7" t="s">
        <v>28</v>
      </c>
      <c r="B34" s="4"/>
      <c r="C34" s="5"/>
      <c r="D34" s="6" t="e">
        <f t="shared" si="0"/>
        <v>#DIV/0!</v>
      </c>
    </row>
    <row r="35" spans="1:22" ht="15.75" x14ac:dyDescent="0.25">
      <c r="A35" s="3" t="s">
        <v>23</v>
      </c>
      <c r="B35" s="4"/>
      <c r="C35" s="5"/>
      <c r="D35" s="6" t="e">
        <f t="shared" si="0"/>
        <v>#DIV/0!</v>
      </c>
    </row>
    <row r="36" spans="1:22" ht="15.75" x14ac:dyDescent="0.25">
      <c r="A36" s="3" t="s">
        <v>33</v>
      </c>
      <c r="B36" s="4"/>
      <c r="C36" s="5"/>
      <c r="D36" s="6" t="e">
        <f t="shared" si="0"/>
        <v>#DIV/0!</v>
      </c>
    </row>
    <row r="37" spans="1:22" ht="15.75" x14ac:dyDescent="0.25">
      <c r="A37" s="7" t="s">
        <v>42</v>
      </c>
      <c r="B37" s="4"/>
      <c r="C37" s="5"/>
      <c r="D37" s="6" t="e">
        <f t="shared" si="0"/>
        <v>#DIV/0!</v>
      </c>
    </row>
    <row r="38" spans="1:22" ht="15.75" x14ac:dyDescent="0.25">
      <c r="A38" s="3" t="s">
        <v>26</v>
      </c>
      <c r="B38" s="4"/>
      <c r="C38" s="5"/>
      <c r="D38" s="6" t="e">
        <f t="shared" si="0"/>
        <v>#DIV/0!</v>
      </c>
    </row>
    <row r="39" spans="1:22" ht="15.75" x14ac:dyDescent="0.25">
      <c r="A39" s="7" t="s">
        <v>24</v>
      </c>
      <c r="B39" s="4"/>
      <c r="C39" s="5"/>
      <c r="D39" s="6" t="e">
        <f t="shared" si="0"/>
        <v>#DIV/0!</v>
      </c>
    </row>
    <row r="40" spans="1:22" ht="15.75" x14ac:dyDescent="0.25">
      <c r="A40" s="3" t="s">
        <v>62</v>
      </c>
      <c r="B40" s="4"/>
      <c r="C40" s="5"/>
      <c r="D40" s="6" t="e">
        <f t="shared" si="0"/>
        <v>#DIV/0!</v>
      </c>
    </row>
    <row r="41" spans="1:22" ht="15.75" x14ac:dyDescent="0.25">
      <c r="A41" s="3" t="s">
        <v>56</v>
      </c>
      <c r="B41" s="4"/>
      <c r="C41" s="5"/>
      <c r="D41" s="6" t="e">
        <f t="shared" si="0"/>
        <v>#DIV/0!</v>
      </c>
    </row>
    <row r="42" spans="1:22" ht="13.5" customHeight="1" x14ac:dyDescent="0.25">
      <c r="A42" s="3" t="s">
        <v>48</v>
      </c>
      <c r="B42" s="4"/>
      <c r="C42" s="5"/>
      <c r="D42" s="6" t="e">
        <f t="shared" si="0"/>
        <v>#DIV/0!</v>
      </c>
      <c r="I42" s="19"/>
      <c r="J42" s="19"/>
      <c r="K42" s="19"/>
      <c r="L42" s="19"/>
      <c r="M42" s="20"/>
      <c r="N42" s="19"/>
      <c r="O42" s="19"/>
      <c r="P42" s="19"/>
      <c r="Q42" s="19"/>
      <c r="R42" s="21"/>
      <c r="S42" s="19"/>
      <c r="T42" s="22"/>
      <c r="U42" s="22"/>
      <c r="V42" s="19"/>
    </row>
    <row r="43" spans="1:22" ht="15.75" x14ac:dyDescent="0.25">
      <c r="A43" s="3" t="s">
        <v>37</v>
      </c>
      <c r="B43" s="4"/>
      <c r="C43" s="5"/>
      <c r="D43" s="6" t="e">
        <f t="shared" si="0"/>
        <v>#DIV/0!</v>
      </c>
    </row>
    <row r="44" spans="1:22" ht="15.75" x14ac:dyDescent="0.25">
      <c r="A44" s="3" t="s">
        <v>54</v>
      </c>
      <c r="B44" s="4"/>
      <c r="C44" s="5"/>
      <c r="D44" s="6" t="e">
        <f t="shared" si="0"/>
        <v>#DIV/0!</v>
      </c>
    </row>
    <row r="45" spans="1:22" ht="15.75" x14ac:dyDescent="0.25">
      <c r="A45" s="3" t="s">
        <v>49</v>
      </c>
      <c r="B45" s="4"/>
      <c r="C45" s="5"/>
      <c r="D45" s="6" t="e">
        <f t="shared" si="0"/>
        <v>#DIV/0!</v>
      </c>
    </row>
    <row r="46" spans="1:22" ht="15.75" x14ac:dyDescent="0.25">
      <c r="A46" s="3" t="s">
        <v>47</v>
      </c>
      <c r="B46" s="4"/>
      <c r="C46" s="5"/>
      <c r="D46" s="6" t="e">
        <f t="shared" si="0"/>
        <v>#DIV/0!</v>
      </c>
    </row>
    <row r="47" spans="1:22" ht="15.75" x14ac:dyDescent="0.25">
      <c r="A47" s="3" t="s">
        <v>44</v>
      </c>
      <c r="B47" s="4"/>
      <c r="C47" s="5"/>
      <c r="D47" s="6" t="e">
        <f t="shared" si="0"/>
        <v>#DIV/0!</v>
      </c>
    </row>
    <row r="48" spans="1:22" ht="15.75" x14ac:dyDescent="0.25">
      <c r="A48" s="3" t="s">
        <v>32</v>
      </c>
      <c r="B48" s="4"/>
      <c r="C48" s="5"/>
      <c r="D48" s="6" t="e">
        <f t="shared" si="0"/>
        <v>#DIV/0!</v>
      </c>
    </row>
    <row r="49" spans="1:4" ht="15.75" x14ac:dyDescent="0.25">
      <c r="A49" s="7" t="s">
        <v>46</v>
      </c>
      <c r="B49" s="4"/>
      <c r="C49" s="5"/>
      <c r="D49" s="6" t="e">
        <f t="shared" si="0"/>
        <v>#DIV/0!</v>
      </c>
    </row>
    <row r="50" spans="1:4" ht="15.75" x14ac:dyDescent="0.25">
      <c r="A50" s="3" t="s">
        <v>59</v>
      </c>
      <c r="B50" s="4"/>
      <c r="C50" s="5"/>
      <c r="D50" s="6" t="e">
        <f t="shared" si="0"/>
        <v>#DIV/0!</v>
      </c>
    </row>
    <row r="51" spans="1:4" ht="15.75" x14ac:dyDescent="0.25">
      <c r="A51" s="3" t="s">
        <v>61</v>
      </c>
      <c r="B51" s="4"/>
      <c r="C51" s="5"/>
      <c r="D51" s="6" t="e">
        <f t="shared" si="0"/>
        <v>#DIV/0!</v>
      </c>
    </row>
    <row r="52" spans="1:4" ht="15.75" x14ac:dyDescent="0.25">
      <c r="A52" s="3" t="s">
        <v>55</v>
      </c>
      <c r="B52" s="4"/>
      <c r="C52" s="5"/>
      <c r="D52" s="6" t="e">
        <f t="shared" si="0"/>
        <v>#DIV/0!</v>
      </c>
    </row>
    <row r="53" spans="1:4" ht="15.75" x14ac:dyDescent="0.25">
      <c r="A53" s="3" t="s">
        <v>53</v>
      </c>
      <c r="B53" s="4"/>
      <c r="C53" s="5"/>
      <c r="D53" s="6" t="e">
        <f t="shared" si="0"/>
        <v>#DIV/0!</v>
      </c>
    </row>
    <row r="54" spans="1:4" ht="15.75" x14ac:dyDescent="0.25">
      <c r="A54" s="8" t="s">
        <v>64</v>
      </c>
      <c r="B54" s="4"/>
      <c r="C54" s="5"/>
      <c r="D54" s="6" t="e">
        <f t="shared" si="0"/>
        <v>#DIV/0!</v>
      </c>
    </row>
    <row r="55" spans="1:4" ht="15.75" x14ac:dyDescent="0.25">
      <c r="A55" s="3" t="s">
        <v>57</v>
      </c>
      <c r="B55" s="4"/>
      <c r="C55" s="5"/>
      <c r="D55" s="6" t="e">
        <f t="shared" si="0"/>
        <v>#DIV/0!</v>
      </c>
    </row>
    <row r="56" spans="1:4" ht="17.25" customHeight="1" x14ac:dyDescent="0.25">
      <c r="A56" s="9" t="s">
        <v>63</v>
      </c>
      <c r="B56" s="4"/>
      <c r="C56" s="5"/>
      <c r="D56" s="6" t="e">
        <f t="shared" si="0"/>
        <v>#DIV/0!</v>
      </c>
    </row>
    <row r="57" spans="1:4" ht="15.75" x14ac:dyDescent="0.25">
      <c r="A57" s="9" t="s">
        <v>10</v>
      </c>
      <c r="B57" s="4"/>
      <c r="C57" s="5"/>
      <c r="D57" s="6" t="e">
        <f t="shared" si="0"/>
        <v>#DIV/0!</v>
      </c>
    </row>
    <row r="58" spans="1:4" ht="15.75" x14ac:dyDescent="0.25">
      <c r="A58" s="3" t="s">
        <v>8</v>
      </c>
      <c r="B58" s="4"/>
      <c r="C58" s="5"/>
      <c r="D58" s="6" t="e">
        <f t="shared" si="0"/>
        <v>#DIV/0!</v>
      </c>
    </row>
    <row r="59" spans="1:4" ht="15.75" x14ac:dyDescent="0.25">
      <c r="A59" s="3" t="s">
        <v>4</v>
      </c>
      <c r="B59" s="4"/>
      <c r="C59" s="5"/>
      <c r="D59" s="6" t="e">
        <f t="shared" si="0"/>
        <v>#DIV/0!</v>
      </c>
    </row>
    <row r="60" spans="1:4" ht="15.75" x14ac:dyDescent="0.25">
      <c r="A60" s="9" t="s">
        <v>58</v>
      </c>
      <c r="B60" s="4"/>
      <c r="C60" s="5"/>
      <c r="D60" s="6" t="e">
        <f t="shared" si="0"/>
        <v>#DIV/0!</v>
      </c>
    </row>
    <row r="61" spans="1:4" ht="15.75" x14ac:dyDescent="0.25">
      <c r="A61" s="8" t="s">
        <v>9</v>
      </c>
      <c r="B61" s="4"/>
      <c r="C61" s="5"/>
      <c r="D61" s="6" t="e">
        <f t="shared" si="0"/>
        <v>#DIV/0!</v>
      </c>
    </row>
    <row r="62" spans="1:4" ht="15.75" x14ac:dyDescent="0.25">
      <c r="A62" s="3" t="s">
        <v>13</v>
      </c>
      <c r="B62" s="4"/>
      <c r="C62" s="5"/>
      <c r="D62" s="6" t="e">
        <f t="shared" si="0"/>
        <v>#DIV/0!</v>
      </c>
    </row>
    <row r="63" spans="1:4" ht="15.75" x14ac:dyDescent="0.25">
      <c r="A63" s="7" t="s">
        <v>66</v>
      </c>
      <c r="B63" s="4"/>
      <c r="C63" s="5"/>
      <c r="D63" s="6" t="e">
        <f t="shared" si="0"/>
        <v>#DIV/0!</v>
      </c>
    </row>
    <row r="64" spans="1:4" ht="15.75" x14ac:dyDescent="0.25">
      <c r="A64" s="7" t="s">
        <v>14</v>
      </c>
      <c r="B64" s="4"/>
      <c r="C64" s="5"/>
      <c r="D64" s="6" t="e">
        <f t="shared" si="0"/>
        <v>#DIV/0!</v>
      </c>
    </row>
    <row r="65" spans="1:4" ht="15.75" x14ac:dyDescent="0.25">
      <c r="A65" s="3" t="s">
        <v>67</v>
      </c>
      <c r="B65" s="4"/>
      <c r="C65" s="5"/>
      <c r="D65" s="6" t="e">
        <f t="shared" si="0"/>
        <v>#DIV/0!</v>
      </c>
    </row>
    <row r="66" spans="1:4" ht="15.75" x14ac:dyDescent="0.25">
      <c r="A66" s="3" t="s">
        <v>68</v>
      </c>
      <c r="B66" s="4"/>
      <c r="C66" s="5"/>
      <c r="D66" s="6" t="e">
        <f t="shared" ref="D66" si="1">(100/B66)*C66</f>
        <v>#DIV/0!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0" workbookViewId="0">
      <selection activeCell="E32" sqref="E32"/>
    </sheetView>
  </sheetViews>
  <sheetFormatPr defaultRowHeight="15" x14ac:dyDescent="0.25"/>
  <cols>
    <col min="1" max="1" width="31.7109375" bestFit="1" customWidth="1"/>
    <col min="2" max="2" width="12.140625" customWidth="1"/>
    <col min="3" max="3" width="15.5703125" customWidth="1"/>
    <col min="4" max="4" width="14.85546875" customWidth="1"/>
  </cols>
  <sheetData>
    <row r="1" spans="1:4" s="17" customFormat="1" ht="31.5" customHeight="1" x14ac:dyDescent="0.25">
      <c r="A1" s="1" t="s">
        <v>0</v>
      </c>
      <c r="B1" s="2" t="s">
        <v>1</v>
      </c>
      <c r="C1" s="23" t="s">
        <v>2</v>
      </c>
      <c r="D1" s="2" t="s">
        <v>3</v>
      </c>
    </row>
    <row r="2" spans="1:4" ht="15.75" x14ac:dyDescent="0.25">
      <c r="A2" s="24" t="s">
        <v>62</v>
      </c>
      <c r="B2" s="25"/>
      <c r="C2" s="26"/>
      <c r="D2" s="6" t="e">
        <f t="shared" ref="D2:D27" si="0">(100/B2)*C2</f>
        <v>#DIV/0!</v>
      </c>
    </row>
    <row r="3" spans="1:4" ht="15.75" x14ac:dyDescent="0.25">
      <c r="A3" s="27" t="s">
        <v>42</v>
      </c>
      <c r="B3" s="25"/>
      <c r="C3" s="26"/>
      <c r="D3" s="6" t="e">
        <f t="shared" si="0"/>
        <v>#DIV/0!</v>
      </c>
    </row>
    <row r="4" spans="1:4" ht="15.75" x14ac:dyDescent="0.25">
      <c r="A4" s="24" t="s">
        <v>60</v>
      </c>
      <c r="B4" s="25"/>
      <c r="C4" s="26"/>
      <c r="D4" s="6" t="e">
        <f t="shared" si="0"/>
        <v>#DIV/0!</v>
      </c>
    </row>
    <row r="5" spans="1:4" ht="15.75" x14ac:dyDescent="0.25">
      <c r="A5" s="28" t="s">
        <v>58</v>
      </c>
      <c r="B5" s="25"/>
      <c r="C5" s="26"/>
      <c r="D5" s="6" t="e">
        <f t="shared" si="0"/>
        <v>#DIV/0!</v>
      </c>
    </row>
    <row r="6" spans="1:4" ht="15.75" x14ac:dyDescent="0.25">
      <c r="A6" s="29" t="s">
        <v>9</v>
      </c>
      <c r="B6" s="25"/>
      <c r="C6" s="26"/>
      <c r="D6" s="6" t="e">
        <f t="shared" si="0"/>
        <v>#DIV/0!</v>
      </c>
    </row>
    <row r="7" spans="1:4" ht="15.75" x14ac:dyDescent="0.25">
      <c r="A7" s="28" t="s">
        <v>11</v>
      </c>
      <c r="B7" s="25"/>
      <c r="C7" s="26"/>
      <c r="D7" s="6" t="e">
        <f t="shared" si="0"/>
        <v>#DIV/0!</v>
      </c>
    </row>
    <row r="8" spans="1:4" ht="15.75" x14ac:dyDescent="0.25">
      <c r="A8" s="24" t="s">
        <v>12</v>
      </c>
      <c r="B8" s="25"/>
      <c r="C8" s="26"/>
      <c r="D8" s="6" t="e">
        <f t="shared" si="0"/>
        <v>#DIV/0!</v>
      </c>
    </row>
    <row r="9" spans="1:4" ht="15.75" x14ac:dyDescent="0.25">
      <c r="A9" s="24" t="s">
        <v>34</v>
      </c>
      <c r="B9" s="25"/>
      <c r="C9" s="26"/>
      <c r="D9" s="6" t="e">
        <f t="shared" si="0"/>
        <v>#DIV/0!</v>
      </c>
    </row>
    <row r="10" spans="1:4" ht="15.75" x14ac:dyDescent="0.25">
      <c r="A10" s="24" t="s">
        <v>13</v>
      </c>
      <c r="B10" s="25"/>
      <c r="C10" s="26"/>
      <c r="D10" s="6" t="e">
        <f t="shared" si="0"/>
        <v>#DIV/0!</v>
      </c>
    </row>
    <row r="11" spans="1:4" ht="15.75" x14ac:dyDescent="0.25">
      <c r="A11" s="27" t="s">
        <v>66</v>
      </c>
      <c r="B11" s="25"/>
      <c r="C11" s="26"/>
      <c r="D11" s="6" t="e">
        <f t="shared" si="0"/>
        <v>#DIV/0!</v>
      </c>
    </row>
    <row r="12" spans="1:4" ht="15.75" x14ac:dyDescent="0.25">
      <c r="A12" s="24" t="s">
        <v>19</v>
      </c>
      <c r="B12" s="25"/>
      <c r="C12" s="26"/>
      <c r="D12" s="6" t="e">
        <f t="shared" si="0"/>
        <v>#DIV/0!</v>
      </c>
    </row>
    <row r="13" spans="1:4" ht="15.75" x14ac:dyDescent="0.25">
      <c r="A13" s="24" t="s">
        <v>4</v>
      </c>
      <c r="B13" s="25"/>
      <c r="C13" s="26"/>
      <c r="D13" s="6" t="e">
        <f t="shared" si="0"/>
        <v>#DIV/0!</v>
      </c>
    </row>
    <row r="14" spans="1:4" ht="15.75" x14ac:dyDescent="0.25">
      <c r="A14" s="24" t="s">
        <v>5</v>
      </c>
      <c r="B14" s="25"/>
      <c r="C14" s="26"/>
      <c r="D14" s="6" t="e">
        <f t="shared" si="0"/>
        <v>#DIV/0!</v>
      </c>
    </row>
    <row r="15" spans="1:4" ht="15.75" x14ac:dyDescent="0.25">
      <c r="A15" s="27" t="s">
        <v>6</v>
      </c>
      <c r="B15" s="25"/>
      <c r="C15" s="26"/>
      <c r="D15" s="6" t="e">
        <f t="shared" si="0"/>
        <v>#DIV/0!</v>
      </c>
    </row>
    <row r="16" spans="1:4" ht="15.75" x14ac:dyDescent="0.25">
      <c r="A16" s="27" t="s">
        <v>46</v>
      </c>
      <c r="B16" s="25"/>
      <c r="C16" s="26"/>
      <c r="D16" s="6" t="e">
        <f t="shared" si="0"/>
        <v>#DIV/0!</v>
      </c>
    </row>
    <row r="17" spans="1:4" ht="15.75" x14ac:dyDescent="0.25">
      <c r="A17" s="24" t="s">
        <v>41</v>
      </c>
      <c r="B17" s="25"/>
      <c r="C17" s="26"/>
      <c r="D17" s="6" t="e">
        <f t="shared" si="0"/>
        <v>#DIV/0!</v>
      </c>
    </row>
    <row r="18" spans="1:4" ht="15.75" x14ac:dyDescent="0.25">
      <c r="A18" s="24" t="s">
        <v>29</v>
      </c>
      <c r="B18" s="25"/>
      <c r="C18" s="26"/>
      <c r="D18" s="6" t="e">
        <f t="shared" si="0"/>
        <v>#DIV/0!</v>
      </c>
    </row>
    <row r="19" spans="1:4" ht="15.75" x14ac:dyDescent="0.25">
      <c r="A19" s="24" t="s">
        <v>8</v>
      </c>
      <c r="B19" s="25"/>
      <c r="C19" s="26"/>
      <c r="D19" s="6" t="e">
        <f t="shared" si="0"/>
        <v>#DIV/0!</v>
      </c>
    </row>
    <row r="20" spans="1:4" ht="15.75" x14ac:dyDescent="0.25">
      <c r="A20" s="24" t="s">
        <v>50</v>
      </c>
      <c r="B20" s="25"/>
      <c r="C20" s="26"/>
      <c r="D20" s="6" t="e">
        <f t="shared" si="0"/>
        <v>#DIV/0!</v>
      </c>
    </row>
    <row r="21" spans="1:4" ht="15.75" x14ac:dyDescent="0.25">
      <c r="A21" s="24" t="s">
        <v>54</v>
      </c>
      <c r="B21" s="25"/>
      <c r="C21" s="26"/>
      <c r="D21" s="6" t="e">
        <f t="shared" si="0"/>
        <v>#DIV/0!</v>
      </c>
    </row>
    <row r="22" spans="1:4" ht="15.75" x14ac:dyDescent="0.25">
      <c r="A22" s="27" t="s">
        <v>24</v>
      </c>
      <c r="B22" s="25"/>
      <c r="C22" s="26"/>
      <c r="D22" s="6" t="e">
        <f t="shared" si="0"/>
        <v>#DIV/0!</v>
      </c>
    </row>
    <row r="23" spans="1:4" ht="15.75" x14ac:dyDescent="0.25">
      <c r="A23" s="27" t="s">
        <v>14</v>
      </c>
      <c r="B23" s="25"/>
      <c r="C23" s="26"/>
      <c r="D23" s="6" t="e">
        <f t="shared" si="0"/>
        <v>#DIV/0!</v>
      </c>
    </row>
    <row r="24" spans="1:4" ht="15.75" x14ac:dyDescent="0.25">
      <c r="A24" s="30" t="s">
        <v>67</v>
      </c>
      <c r="B24" s="25"/>
      <c r="C24" s="26"/>
      <c r="D24" s="6" t="e">
        <f t="shared" si="0"/>
        <v>#DIV/0!</v>
      </c>
    </row>
    <row r="25" spans="1:4" ht="15.75" x14ac:dyDescent="0.25">
      <c r="A25" s="24" t="s">
        <v>43</v>
      </c>
      <c r="B25" s="25"/>
      <c r="C25" s="26"/>
      <c r="D25" s="6" t="e">
        <f t="shared" si="0"/>
        <v>#DIV/0!</v>
      </c>
    </row>
    <row r="26" spans="1:4" ht="15.75" x14ac:dyDescent="0.25">
      <c r="A26" s="24" t="s">
        <v>68</v>
      </c>
      <c r="B26" s="25"/>
      <c r="C26" s="26"/>
      <c r="D26" s="6" t="e">
        <f t="shared" si="0"/>
        <v>#DIV/0!</v>
      </c>
    </row>
    <row r="27" spans="1:4" ht="15.75" x14ac:dyDescent="0.25">
      <c r="A27" s="27" t="s">
        <v>28</v>
      </c>
      <c r="B27" s="25"/>
      <c r="C27" s="26"/>
      <c r="D27" s="6" t="e">
        <f t="shared" si="0"/>
        <v>#DIV/0!</v>
      </c>
    </row>
    <row r="28" spans="1:4" ht="15.75" x14ac:dyDescent="0.25">
      <c r="A28" s="24" t="s">
        <v>51</v>
      </c>
      <c r="B28" s="25"/>
      <c r="C28" s="26"/>
      <c r="D28" s="6" t="e">
        <f t="shared" ref="D28:D66" si="1">(100/B28)*C28</f>
        <v>#DIV/0!</v>
      </c>
    </row>
    <row r="29" spans="1:4" ht="15.75" x14ac:dyDescent="0.25">
      <c r="A29" s="24" t="s">
        <v>18</v>
      </c>
      <c r="B29" s="25"/>
      <c r="C29" s="26"/>
      <c r="D29" s="6" t="e">
        <f t="shared" si="1"/>
        <v>#DIV/0!</v>
      </c>
    </row>
    <row r="30" spans="1:4" ht="15.75" x14ac:dyDescent="0.25">
      <c r="A30" s="24" t="s">
        <v>39</v>
      </c>
      <c r="B30" s="25"/>
      <c r="C30" s="26"/>
      <c r="D30" s="6" t="e">
        <f t="shared" si="1"/>
        <v>#DIV/0!</v>
      </c>
    </row>
    <row r="31" spans="1:4" ht="15.75" x14ac:dyDescent="0.25">
      <c r="A31" s="24" t="s">
        <v>22</v>
      </c>
      <c r="B31" s="25"/>
      <c r="C31" s="26"/>
      <c r="D31" s="6" t="e">
        <f t="shared" si="1"/>
        <v>#DIV/0!</v>
      </c>
    </row>
    <row r="32" spans="1:4" ht="15.75" x14ac:dyDescent="0.25">
      <c r="A32" s="24" t="s">
        <v>20</v>
      </c>
      <c r="B32" s="25"/>
      <c r="C32" s="26"/>
      <c r="D32" s="6" t="e">
        <f t="shared" si="1"/>
        <v>#DIV/0!</v>
      </c>
    </row>
    <row r="33" spans="1:4" ht="15.75" x14ac:dyDescent="0.25">
      <c r="A33" s="24" t="s">
        <v>40</v>
      </c>
      <c r="B33" s="25"/>
      <c r="C33" s="26"/>
      <c r="D33" s="6" t="e">
        <f t="shared" si="1"/>
        <v>#DIV/0!</v>
      </c>
    </row>
    <row r="34" spans="1:4" ht="15.75" x14ac:dyDescent="0.25">
      <c r="A34" s="24" t="s">
        <v>15</v>
      </c>
      <c r="B34" s="25"/>
      <c r="C34" s="26"/>
      <c r="D34" s="6" t="e">
        <f t="shared" si="1"/>
        <v>#DIV/0!</v>
      </c>
    </row>
    <row r="35" spans="1:4" ht="15.75" x14ac:dyDescent="0.25">
      <c r="A35" s="24" t="s">
        <v>35</v>
      </c>
      <c r="B35" s="25"/>
      <c r="C35" s="26"/>
      <c r="D35" s="6" t="e">
        <f t="shared" si="1"/>
        <v>#DIV/0!</v>
      </c>
    </row>
    <row r="36" spans="1:4" ht="15.75" x14ac:dyDescent="0.25">
      <c r="A36" s="24" t="s">
        <v>23</v>
      </c>
      <c r="B36" s="25"/>
      <c r="C36" s="26"/>
      <c r="D36" s="6" t="e">
        <f t="shared" si="1"/>
        <v>#DIV/0!</v>
      </c>
    </row>
    <row r="37" spans="1:4" ht="15.75" x14ac:dyDescent="0.25">
      <c r="A37" s="24" t="s">
        <v>56</v>
      </c>
      <c r="B37" s="25"/>
      <c r="C37" s="26"/>
      <c r="D37" s="6" t="e">
        <f t="shared" si="1"/>
        <v>#DIV/0!</v>
      </c>
    </row>
    <row r="38" spans="1:4" ht="15.75" x14ac:dyDescent="0.25">
      <c r="A38" s="24" t="s">
        <v>17</v>
      </c>
      <c r="B38" s="25"/>
      <c r="C38" s="26"/>
      <c r="D38" s="6" t="e">
        <f t="shared" si="1"/>
        <v>#DIV/0!</v>
      </c>
    </row>
    <row r="39" spans="1:4" ht="15.75" x14ac:dyDescent="0.25">
      <c r="A39" s="28" t="s">
        <v>63</v>
      </c>
      <c r="B39" s="25"/>
      <c r="C39" s="26"/>
      <c r="D39" s="6" t="e">
        <f t="shared" si="1"/>
        <v>#DIV/0!</v>
      </c>
    </row>
    <row r="40" spans="1:4" ht="15.75" x14ac:dyDescent="0.25">
      <c r="A40" s="24" t="s">
        <v>36</v>
      </c>
      <c r="B40" s="25"/>
      <c r="C40" s="26"/>
      <c r="D40" s="6" t="e">
        <f t="shared" si="1"/>
        <v>#DIV/0!</v>
      </c>
    </row>
    <row r="41" spans="1:4" ht="15.75" x14ac:dyDescent="0.25">
      <c r="A41" s="24" t="s">
        <v>31</v>
      </c>
      <c r="B41" s="25"/>
      <c r="C41" s="26"/>
      <c r="D41" s="6" t="e">
        <f t="shared" si="1"/>
        <v>#DIV/0!</v>
      </c>
    </row>
    <row r="42" spans="1:4" ht="15.75" x14ac:dyDescent="0.25">
      <c r="A42" s="24" t="s">
        <v>7</v>
      </c>
      <c r="B42" s="25"/>
      <c r="C42" s="26"/>
      <c r="D42" s="6" t="e">
        <f t="shared" si="1"/>
        <v>#DIV/0!</v>
      </c>
    </row>
    <row r="43" spans="1:4" ht="15.75" x14ac:dyDescent="0.25">
      <c r="A43" s="24" t="s">
        <v>32</v>
      </c>
      <c r="B43" s="25"/>
      <c r="C43" s="26"/>
      <c r="D43" s="6" t="e">
        <f t="shared" si="1"/>
        <v>#DIV/0!</v>
      </c>
    </row>
    <row r="44" spans="1:4" ht="15.75" x14ac:dyDescent="0.25">
      <c r="A44" s="27" t="s">
        <v>45</v>
      </c>
      <c r="B44" s="25"/>
      <c r="C44" s="26"/>
      <c r="D44" s="6" t="e">
        <f t="shared" si="1"/>
        <v>#DIV/0!</v>
      </c>
    </row>
    <row r="45" spans="1:4" ht="15.75" x14ac:dyDescent="0.25">
      <c r="A45" s="24" t="s">
        <v>26</v>
      </c>
      <c r="B45" s="25"/>
      <c r="C45" s="26"/>
      <c r="D45" s="6" t="e">
        <f t="shared" si="1"/>
        <v>#DIV/0!</v>
      </c>
    </row>
    <row r="46" spans="1:4" ht="15.75" x14ac:dyDescent="0.25">
      <c r="A46" s="24" t="s">
        <v>33</v>
      </c>
      <c r="B46" s="25"/>
      <c r="C46" s="26"/>
      <c r="D46" s="6" t="e">
        <f t="shared" si="1"/>
        <v>#DIV/0!</v>
      </c>
    </row>
    <row r="47" spans="1:4" ht="15.75" x14ac:dyDescent="0.25">
      <c r="A47" s="24" t="s">
        <v>52</v>
      </c>
      <c r="B47" s="25"/>
      <c r="C47" s="26"/>
      <c r="D47" s="6" t="e">
        <f t="shared" si="1"/>
        <v>#DIV/0!</v>
      </c>
    </row>
    <row r="48" spans="1:4" ht="15.75" x14ac:dyDescent="0.25">
      <c r="A48" s="24" t="s">
        <v>30</v>
      </c>
      <c r="B48" s="25"/>
      <c r="C48" s="26"/>
      <c r="D48" s="6" t="e">
        <f t="shared" si="1"/>
        <v>#DIV/0!</v>
      </c>
    </row>
    <row r="49" spans="1:4" ht="15.75" x14ac:dyDescent="0.25">
      <c r="A49" s="24" t="s">
        <v>16</v>
      </c>
      <c r="B49" s="25"/>
      <c r="C49" s="26"/>
      <c r="D49" s="6" t="e">
        <f t="shared" si="1"/>
        <v>#DIV/0!</v>
      </c>
    </row>
    <row r="50" spans="1:4" ht="15.75" x14ac:dyDescent="0.25">
      <c r="A50" s="24" t="s">
        <v>44</v>
      </c>
      <c r="B50" s="25"/>
      <c r="C50" s="26"/>
      <c r="D50" s="6" t="e">
        <f t="shared" si="1"/>
        <v>#DIV/0!</v>
      </c>
    </row>
    <row r="51" spans="1:4" ht="15.75" x14ac:dyDescent="0.25">
      <c r="A51" s="24" t="s">
        <v>48</v>
      </c>
      <c r="B51" s="25"/>
      <c r="C51" s="26"/>
      <c r="D51" s="6" t="e">
        <f t="shared" si="1"/>
        <v>#DIV/0!</v>
      </c>
    </row>
    <row r="52" spans="1:4" ht="15.75" x14ac:dyDescent="0.25">
      <c r="A52" s="24" t="s">
        <v>25</v>
      </c>
      <c r="B52" s="25"/>
      <c r="C52" s="26"/>
      <c r="D52" s="6" t="e">
        <f t="shared" si="1"/>
        <v>#DIV/0!</v>
      </c>
    </row>
    <row r="53" spans="1:4" ht="15.75" x14ac:dyDescent="0.25">
      <c r="A53" s="24" t="s">
        <v>21</v>
      </c>
      <c r="B53" s="25"/>
      <c r="C53" s="26"/>
      <c r="D53" s="6" t="e">
        <f t="shared" si="1"/>
        <v>#DIV/0!</v>
      </c>
    </row>
    <row r="54" spans="1:4" ht="15.75" x14ac:dyDescent="0.25">
      <c r="A54" s="24" t="s">
        <v>47</v>
      </c>
      <c r="B54" s="25"/>
      <c r="C54" s="26"/>
      <c r="D54" s="6" t="e">
        <f t="shared" si="1"/>
        <v>#DIV/0!</v>
      </c>
    </row>
    <row r="55" spans="1:4" ht="15.75" x14ac:dyDescent="0.25">
      <c r="A55" s="24" t="s">
        <v>53</v>
      </c>
      <c r="B55" s="25"/>
      <c r="C55" s="26"/>
      <c r="D55" s="6" t="e">
        <f t="shared" si="1"/>
        <v>#DIV/0!</v>
      </c>
    </row>
    <row r="56" spans="1:4" ht="15.75" x14ac:dyDescent="0.25">
      <c r="A56" s="27" t="s">
        <v>27</v>
      </c>
      <c r="B56" s="25"/>
      <c r="C56" s="26"/>
      <c r="D56" s="6" t="e">
        <f t="shared" si="1"/>
        <v>#DIV/0!</v>
      </c>
    </row>
    <row r="57" spans="1:4" ht="15.75" x14ac:dyDescent="0.25">
      <c r="A57" s="24" t="s">
        <v>49</v>
      </c>
      <c r="B57" s="25"/>
      <c r="C57" s="26"/>
      <c r="D57" s="6" t="e">
        <f t="shared" si="1"/>
        <v>#DIV/0!</v>
      </c>
    </row>
    <row r="58" spans="1:4" ht="15.75" x14ac:dyDescent="0.25">
      <c r="A58" s="24" t="s">
        <v>37</v>
      </c>
      <c r="B58" s="25"/>
      <c r="C58" s="26"/>
      <c r="D58" s="6" t="e">
        <f t="shared" si="1"/>
        <v>#DIV/0!</v>
      </c>
    </row>
    <row r="59" spans="1:4" ht="15.75" x14ac:dyDescent="0.25">
      <c r="A59" s="24" t="s">
        <v>55</v>
      </c>
      <c r="B59" s="25"/>
      <c r="C59" s="26"/>
      <c r="D59" s="6" t="e">
        <f t="shared" si="1"/>
        <v>#DIV/0!</v>
      </c>
    </row>
    <row r="60" spans="1:4" ht="15.75" x14ac:dyDescent="0.25">
      <c r="A60" s="24" t="s">
        <v>57</v>
      </c>
      <c r="B60" s="25"/>
      <c r="C60" s="26"/>
      <c r="D60" s="6" t="e">
        <f t="shared" si="1"/>
        <v>#DIV/0!</v>
      </c>
    </row>
    <row r="61" spans="1:4" ht="15.75" x14ac:dyDescent="0.25">
      <c r="A61" s="24" t="s">
        <v>38</v>
      </c>
      <c r="B61" s="25"/>
      <c r="C61" s="26"/>
      <c r="D61" s="6" t="e">
        <f t="shared" si="1"/>
        <v>#DIV/0!</v>
      </c>
    </row>
    <row r="62" spans="1:4" ht="15.75" x14ac:dyDescent="0.25">
      <c r="A62" s="29" t="s">
        <v>64</v>
      </c>
      <c r="B62" s="25"/>
      <c r="C62" s="26"/>
      <c r="D62" s="6" t="e">
        <f t="shared" si="1"/>
        <v>#DIV/0!</v>
      </c>
    </row>
    <row r="63" spans="1:4" ht="15.75" x14ac:dyDescent="0.25">
      <c r="A63" s="24" t="s">
        <v>59</v>
      </c>
      <c r="B63" s="25"/>
      <c r="C63" s="26"/>
      <c r="D63" s="6" t="e">
        <f t="shared" si="1"/>
        <v>#DIV/0!</v>
      </c>
    </row>
    <row r="64" spans="1:4" ht="15.75" x14ac:dyDescent="0.25">
      <c r="A64" s="28" t="s">
        <v>10</v>
      </c>
      <c r="B64" s="25"/>
      <c r="C64" s="26"/>
      <c r="D64" s="6" t="e">
        <f t="shared" si="1"/>
        <v>#DIV/0!</v>
      </c>
    </row>
    <row r="65" spans="1:4" ht="15.75" x14ac:dyDescent="0.25">
      <c r="A65" s="24" t="s">
        <v>61</v>
      </c>
      <c r="B65" s="25"/>
      <c r="C65" s="26"/>
      <c r="D65" s="6" t="e">
        <f t="shared" si="1"/>
        <v>#DIV/0!</v>
      </c>
    </row>
    <row r="66" spans="1:4" ht="15.75" x14ac:dyDescent="0.25">
      <c r="A66" s="28" t="s">
        <v>65</v>
      </c>
      <c r="B66" s="25"/>
      <c r="C66" s="26"/>
      <c r="D66" s="6" t="e">
        <f t="shared" si="1"/>
        <v>#DIV/0!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D32" sqref="D32"/>
    </sheetView>
  </sheetViews>
  <sheetFormatPr defaultRowHeight="15" x14ac:dyDescent="0.25"/>
  <cols>
    <col min="1" max="1" width="31.7109375" bestFit="1" customWidth="1"/>
    <col min="2" max="2" width="10" bestFit="1" customWidth="1"/>
    <col min="3" max="3" width="20.5703125" bestFit="1" customWidth="1"/>
    <col min="4" max="4" width="18.7109375" customWidth="1"/>
  </cols>
  <sheetData>
    <row r="1" spans="1:4" ht="30.75" customHeight="1" x14ac:dyDescent="0.25">
      <c r="A1" s="31" t="s">
        <v>0</v>
      </c>
      <c r="B1" s="32" t="s">
        <v>1</v>
      </c>
      <c r="C1" s="32" t="s">
        <v>2</v>
      </c>
      <c r="D1" s="2" t="s">
        <v>3</v>
      </c>
    </row>
    <row r="2" spans="1:4" ht="15.75" x14ac:dyDescent="0.25">
      <c r="A2" s="24" t="s">
        <v>4</v>
      </c>
      <c r="B2" s="25"/>
      <c r="C2" s="26"/>
      <c r="D2" s="6" t="e">
        <f>(100/B2)*C2</f>
        <v>#DIV/0!</v>
      </c>
    </row>
    <row r="3" spans="1:4" ht="15.75" x14ac:dyDescent="0.25">
      <c r="A3" s="24" t="s">
        <v>5</v>
      </c>
      <c r="B3" s="25"/>
      <c r="C3" s="26"/>
      <c r="D3" s="6" t="e">
        <f>(100/B3)*C3</f>
        <v>#DIV/0!</v>
      </c>
    </row>
    <row r="4" spans="1:4" ht="15.75" x14ac:dyDescent="0.25">
      <c r="A4" s="27" t="s">
        <v>6</v>
      </c>
      <c r="B4" s="25"/>
      <c r="C4" s="26"/>
      <c r="D4" s="6" t="e">
        <f>(100/B4)*C4</f>
        <v>#DIV/0!</v>
      </c>
    </row>
    <row r="5" spans="1:4" ht="15.75" x14ac:dyDescent="0.25">
      <c r="A5" s="27" t="s">
        <v>46</v>
      </c>
      <c r="B5" s="25"/>
      <c r="C5" s="26"/>
      <c r="D5" s="6" t="e">
        <f>(100/B5)*C5</f>
        <v>#DIV/0!</v>
      </c>
    </row>
    <row r="6" spans="1:4" ht="15.75" x14ac:dyDescent="0.25">
      <c r="A6" s="24" t="s">
        <v>41</v>
      </c>
      <c r="B6" s="25"/>
      <c r="C6" s="26"/>
      <c r="D6" s="6" t="e">
        <f>(100/B6)*C6</f>
        <v>#DIV/0!</v>
      </c>
    </row>
    <row r="7" spans="1:4" ht="15.75" x14ac:dyDescent="0.25">
      <c r="A7" s="24" t="s">
        <v>62</v>
      </c>
      <c r="B7" s="25"/>
      <c r="C7" s="26"/>
      <c r="D7" s="6" t="e">
        <f t="shared" ref="D7:D28" si="0">(100/B7)*C7</f>
        <v>#DIV/0!</v>
      </c>
    </row>
    <row r="8" spans="1:4" ht="15.75" x14ac:dyDescent="0.25">
      <c r="A8" s="24" t="s">
        <v>8</v>
      </c>
      <c r="B8" s="25"/>
      <c r="C8" s="26"/>
      <c r="D8" s="6" t="e">
        <f t="shared" si="0"/>
        <v>#DIV/0!</v>
      </c>
    </row>
    <row r="9" spans="1:4" ht="15.75" x14ac:dyDescent="0.25">
      <c r="A9" s="27" t="s">
        <v>42</v>
      </c>
      <c r="B9" s="25"/>
      <c r="C9" s="26"/>
      <c r="D9" s="6" t="e">
        <f t="shared" si="0"/>
        <v>#DIV/0!</v>
      </c>
    </row>
    <row r="10" spans="1:4" ht="15.75" x14ac:dyDescent="0.25">
      <c r="A10" s="28" t="s">
        <v>58</v>
      </c>
      <c r="B10" s="25"/>
      <c r="C10" s="26"/>
      <c r="D10" s="6" t="e">
        <f t="shared" si="0"/>
        <v>#DIV/0!</v>
      </c>
    </row>
    <row r="11" spans="1:4" ht="15.75" x14ac:dyDescent="0.25">
      <c r="A11" s="29" t="s">
        <v>9</v>
      </c>
      <c r="B11" s="25"/>
      <c r="C11" s="26"/>
      <c r="D11" s="6" t="e">
        <f t="shared" si="0"/>
        <v>#DIV/0!</v>
      </c>
    </row>
    <row r="12" spans="1:4" ht="15.75" x14ac:dyDescent="0.25">
      <c r="A12" s="28" t="s">
        <v>10</v>
      </c>
      <c r="B12" s="25"/>
      <c r="C12" s="26"/>
      <c r="D12" s="6" t="e">
        <f t="shared" si="0"/>
        <v>#DIV/0!</v>
      </c>
    </row>
    <row r="13" spans="1:4" ht="15.75" x14ac:dyDescent="0.25">
      <c r="A13" s="28" t="s">
        <v>11</v>
      </c>
      <c r="B13" s="25"/>
      <c r="C13" s="26"/>
      <c r="D13" s="6" t="e">
        <f t="shared" si="0"/>
        <v>#DIV/0!</v>
      </c>
    </row>
    <row r="14" spans="1:4" ht="15.75" x14ac:dyDescent="0.25">
      <c r="A14" s="28" t="s">
        <v>65</v>
      </c>
      <c r="B14" s="25"/>
      <c r="C14" s="26"/>
      <c r="D14" s="6" t="e">
        <f t="shared" si="0"/>
        <v>#DIV/0!</v>
      </c>
    </row>
    <row r="15" spans="1:4" ht="15.75" x14ac:dyDescent="0.25">
      <c r="A15" s="24" t="s">
        <v>12</v>
      </c>
      <c r="B15" s="25"/>
      <c r="C15" s="26"/>
      <c r="D15" s="6" t="e">
        <f t="shared" si="0"/>
        <v>#DIV/0!</v>
      </c>
    </row>
    <row r="16" spans="1:4" ht="15.75" x14ac:dyDescent="0.25">
      <c r="A16" s="24" t="s">
        <v>53</v>
      </c>
      <c r="B16" s="25"/>
      <c r="C16" s="26"/>
      <c r="D16" s="6" t="e">
        <f t="shared" si="0"/>
        <v>#DIV/0!</v>
      </c>
    </row>
    <row r="17" spans="1:4" ht="15.75" x14ac:dyDescent="0.25">
      <c r="A17" s="27" t="s">
        <v>27</v>
      </c>
      <c r="B17" s="25"/>
      <c r="C17" s="26"/>
      <c r="D17" s="6" t="e">
        <f t="shared" si="0"/>
        <v>#DIV/0!</v>
      </c>
    </row>
    <row r="18" spans="1:4" ht="15.75" x14ac:dyDescent="0.25">
      <c r="A18" s="24" t="s">
        <v>31</v>
      </c>
      <c r="B18" s="25"/>
      <c r="C18" s="26"/>
      <c r="D18" s="6" t="e">
        <f t="shared" si="0"/>
        <v>#DIV/0!</v>
      </c>
    </row>
    <row r="19" spans="1:4" ht="15.75" x14ac:dyDescent="0.25">
      <c r="A19" s="27" t="s">
        <v>24</v>
      </c>
      <c r="B19" s="25"/>
      <c r="C19" s="26"/>
      <c r="D19" s="6" t="e">
        <f t="shared" si="0"/>
        <v>#DIV/0!</v>
      </c>
    </row>
    <row r="20" spans="1:4" ht="15.75" x14ac:dyDescent="0.25">
      <c r="A20" s="24" t="s">
        <v>38</v>
      </c>
      <c r="B20" s="25"/>
      <c r="C20" s="26"/>
      <c r="D20" s="6" t="e">
        <f t="shared" si="0"/>
        <v>#DIV/0!</v>
      </c>
    </row>
    <row r="21" spans="1:4" ht="15.75" x14ac:dyDescent="0.25">
      <c r="A21" s="24" t="s">
        <v>23</v>
      </c>
      <c r="B21" s="25"/>
      <c r="C21" s="26"/>
      <c r="D21" s="6" t="e">
        <f t="shared" si="0"/>
        <v>#DIV/0!</v>
      </c>
    </row>
    <row r="22" spans="1:4" ht="15.75" x14ac:dyDescent="0.25">
      <c r="A22" s="24" t="s">
        <v>13</v>
      </c>
      <c r="B22" s="25"/>
      <c r="C22" s="26"/>
      <c r="D22" s="6" t="e">
        <f t="shared" si="0"/>
        <v>#DIV/0!</v>
      </c>
    </row>
    <row r="23" spans="1:4" ht="15.75" x14ac:dyDescent="0.25">
      <c r="A23" s="27" t="s">
        <v>66</v>
      </c>
      <c r="B23" s="25"/>
      <c r="C23" s="26"/>
      <c r="D23" s="6" t="e">
        <f t="shared" si="0"/>
        <v>#DIV/0!</v>
      </c>
    </row>
    <row r="24" spans="1:4" ht="15.75" x14ac:dyDescent="0.25">
      <c r="A24" s="33" t="s">
        <v>14</v>
      </c>
      <c r="B24" s="25"/>
      <c r="C24" s="26"/>
      <c r="D24" s="6" t="e">
        <f t="shared" si="0"/>
        <v>#DIV/0!</v>
      </c>
    </row>
    <row r="25" spans="1:4" ht="15.75" x14ac:dyDescent="0.25">
      <c r="A25" s="24" t="s">
        <v>67</v>
      </c>
      <c r="B25" s="25"/>
      <c r="C25" s="26"/>
      <c r="D25" s="6" t="e">
        <f t="shared" si="0"/>
        <v>#DIV/0!</v>
      </c>
    </row>
    <row r="26" spans="1:4" ht="15.75" x14ac:dyDescent="0.25">
      <c r="A26" s="24" t="s">
        <v>52</v>
      </c>
      <c r="B26" s="25"/>
      <c r="C26" s="26"/>
      <c r="D26" s="6" t="e">
        <f t="shared" si="0"/>
        <v>#DIV/0!</v>
      </c>
    </row>
    <row r="27" spans="1:4" ht="15.75" x14ac:dyDescent="0.25">
      <c r="A27" s="24" t="s">
        <v>43</v>
      </c>
      <c r="B27" s="25"/>
      <c r="C27" s="26"/>
      <c r="D27" s="6" t="e">
        <f t="shared" si="0"/>
        <v>#DIV/0!</v>
      </c>
    </row>
    <row r="28" spans="1:4" ht="15.75" x14ac:dyDescent="0.25">
      <c r="A28" s="24" t="s">
        <v>68</v>
      </c>
      <c r="B28" s="25"/>
      <c r="C28" s="26"/>
      <c r="D28" s="6" t="e">
        <f t="shared" si="0"/>
        <v>#DIV/0!</v>
      </c>
    </row>
    <row r="29" spans="1:4" ht="15.75" x14ac:dyDescent="0.25">
      <c r="A29" s="24" t="s">
        <v>19</v>
      </c>
      <c r="B29" s="25"/>
      <c r="C29" s="26"/>
      <c r="D29" s="6" t="e">
        <f t="shared" ref="D29:D66" si="1">(100/B29)*C29</f>
        <v>#DIV/0!</v>
      </c>
    </row>
    <row r="30" spans="1:4" ht="15.75" x14ac:dyDescent="0.25">
      <c r="A30" s="24" t="s">
        <v>29</v>
      </c>
      <c r="B30" s="25"/>
      <c r="C30" s="26"/>
      <c r="D30" s="6" t="e">
        <f t="shared" si="1"/>
        <v>#DIV/0!</v>
      </c>
    </row>
    <row r="31" spans="1:4" ht="15.75" x14ac:dyDescent="0.25">
      <c r="A31" s="24" t="s">
        <v>39</v>
      </c>
      <c r="B31" s="25"/>
      <c r="C31" s="26"/>
      <c r="D31" s="6" t="e">
        <f t="shared" si="1"/>
        <v>#DIV/0!</v>
      </c>
    </row>
    <row r="32" spans="1:4" ht="15.75" x14ac:dyDescent="0.25">
      <c r="A32" s="24" t="s">
        <v>17</v>
      </c>
      <c r="B32" s="25"/>
      <c r="C32" s="26"/>
      <c r="D32" s="6" t="e">
        <f t="shared" si="1"/>
        <v>#DIV/0!</v>
      </c>
    </row>
    <row r="33" spans="1:4" ht="15.75" x14ac:dyDescent="0.25">
      <c r="A33" s="24" t="s">
        <v>15</v>
      </c>
      <c r="B33" s="25"/>
      <c r="C33" s="26"/>
      <c r="D33" s="6" t="e">
        <f t="shared" si="1"/>
        <v>#DIV/0!</v>
      </c>
    </row>
    <row r="34" spans="1:4" ht="15.75" x14ac:dyDescent="0.25">
      <c r="A34" s="24" t="s">
        <v>35</v>
      </c>
      <c r="B34" s="25"/>
      <c r="C34" s="26"/>
      <c r="D34" s="6" t="e">
        <f t="shared" si="1"/>
        <v>#DIV/0!</v>
      </c>
    </row>
    <row r="35" spans="1:4" ht="15.75" x14ac:dyDescent="0.25">
      <c r="A35" s="24" t="s">
        <v>18</v>
      </c>
      <c r="B35" s="25"/>
      <c r="C35" s="26"/>
      <c r="D35" s="6" t="e">
        <f t="shared" si="1"/>
        <v>#DIV/0!</v>
      </c>
    </row>
    <row r="36" spans="1:4" ht="15.75" x14ac:dyDescent="0.25">
      <c r="A36" s="24" t="s">
        <v>40</v>
      </c>
      <c r="B36" s="25"/>
      <c r="C36" s="26"/>
      <c r="D36" s="6" t="e">
        <f t="shared" si="1"/>
        <v>#DIV/0!</v>
      </c>
    </row>
    <row r="37" spans="1:4" ht="15.75" x14ac:dyDescent="0.25">
      <c r="A37" s="24" t="s">
        <v>34</v>
      </c>
      <c r="B37" s="25"/>
      <c r="C37" s="26"/>
      <c r="D37" s="6" t="e">
        <f t="shared" si="1"/>
        <v>#DIV/0!</v>
      </c>
    </row>
    <row r="38" spans="1:4" ht="15.75" x14ac:dyDescent="0.25">
      <c r="A38" s="24" t="s">
        <v>56</v>
      </c>
      <c r="B38" s="25"/>
      <c r="C38" s="26"/>
      <c r="D38" s="6" t="e">
        <f t="shared" si="1"/>
        <v>#DIV/0!</v>
      </c>
    </row>
    <row r="39" spans="1:4" ht="15.75" x14ac:dyDescent="0.25">
      <c r="A39" s="24" t="s">
        <v>26</v>
      </c>
      <c r="B39" s="25"/>
      <c r="C39" s="26"/>
      <c r="D39" s="6" t="e">
        <f t="shared" si="1"/>
        <v>#DIV/0!</v>
      </c>
    </row>
    <row r="40" spans="1:4" ht="15.75" x14ac:dyDescent="0.25">
      <c r="A40" s="24" t="s">
        <v>20</v>
      </c>
      <c r="B40" s="25"/>
      <c r="C40" s="26"/>
      <c r="D40" s="6" t="e">
        <f t="shared" si="1"/>
        <v>#DIV/0!</v>
      </c>
    </row>
    <row r="41" spans="1:4" ht="15.75" x14ac:dyDescent="0.25">
      <c r="A41" s="24" t="s">
        <v>22</v>
      </c>
      <c r="B41" s="25"/>
      <c r="C41" s="26"/>
      <c r="D41" s="6" t="e">
        <f t="shared" si="1"/>
        <v>#DIV/0!</v>
      </c>
    </row>
    <row r="42" spans="1:4" ht="15.75" x14ac:dyDescent="0.25">
      <c r="A42" s="24" t="s">
        <v>16</v>
      </c>
      <c r="B42" s="25"/>
      <c r="C42" s="26"/>
      <c r="D42" s="6" t="e">
        <f t="shared" si="1"/>
        <v>#DIV/0!</v>
      </c>
    </row>
    <row r="43" spans="1:4" ht="15.75" x14ac:dyDescent="0.25">
      <c r="A43" s="27" t="s">
        <v>28</v>
      </c>
      <c r="B43" s="25"/>
      <c r="C43" s="26"/>
      <c r="D43" s="6" t="e">
        <f t="shared" si="1"/>
        <v>#DIV/0!</v>
      </c>
    </row>
    <row r="44" spans="1:4" ht="15.75" x14ac:dyDescent="0.25">
      <c r="A44" s="24" t="s">
        <v>30</v>
      </c>
      <c r="B44" s="25"/>
      <c r="C44" s="26"/>
      <c r="D44" s="6" t="e">
        <f t="shared" si="1"/>
        <v>#DIV/0!</v>
      </c>
    </row>
    <row r="45" spans="1:4" ht="15.75" x14ac:dyDescent="0.25">
      <c r="A45" s="24" t="s">
        <v>33</v>
      </c>
      <c r="B45" s="25"/>
      <c r="C45" s="26"/>
      <c r="D45" s="6" t="e">
        <f t="shared" si="1"/>
        <v>#DIV/0!</v>
      </c>
    </row>
    <row r="46" spans="1:4" ht="15.75" x14ac:dyDescent="0.25">
      <c r="A46" s="24" t="s">
        <v>36</v>
      </c>
      <c r="B46" s="25"/>
      <c r="C46" s="26"/>
      <c r="D46" s="6" t="e">
        <f t="shared" si="1"/>
        <v>#DIV/0!</v>
      </c>
    </row>
    <row r="47" spans="1:4" ht="15.75" x14ac:dyDescent="0.25">
      <c r="A47" s="27" t="s">
        <v>45</v>
      </c>
      <c r="B47" s="25"/>
      <c r="C47" s="26"/>
      <c r="D47" s="6" t="e">
        <f t="shared" si="1"/>
        <v>#DIV/0!</v>
      </c>
    </row>
    <row r="48" spans="1:4" ht="15.75" x14ac:dyDescent="0.25">
      <c r="A48" s="24" t="s">
        <v>21</v>
      </c>
      <c r="B48" s="25"/>
      <c r="C48" s="26"/>
      <c r="D48" s="6" t="e">
        <f t="shared" si="1"/>
        <v>#DIV/0!</v>
      </c>
    </row>
    <row r="49" spans="1:4" ht="15.75" x14ac:dyDescent="0.25">
      <c r="A49" s="24" t="s">
        <v>48</v>
      </c>
      <c r="B49" s="25"/>
      <c r="C49" s="26"/>
      <c r="D49" s="6" t="e">
        <f t="shared" si="1"/>
        <v>#DIV/0!</v>
      </c>
    </row>
    <row r="50" spans="1:4" ht="15.75" x14ac:dyDescent="0.25">
      <c r="A50" s="24" t="s">
        <v>7</v>
      </c>
      <c r="B50" s="25"/>
      <c r="C50" s="26"/>
      <c r="D50" s="6" t="e">
        <f t="shared" si="1"/>
        <v>#DIV/0!</v>
      </c>
    </row>
    <row r="51" spans="1:4" ht="15.75" x14ac:dyDescent="0.25">
      <c r="A51" s="24" t="s">
        <v>44</v>
      </c>
      <c r="B51" s="25"/>
      <c r="C51" s="26"/>
      <c r="D51" s="6" t="e">
        <f t="shared" si="1"/>
        <v>#DIV/0!</v>
      </c>
    </row>
    <row r="52" spans="1:4" ht="15.75" x14ac:dyDescent="0.25">
      <c r="A52" s="24" t="s">
        <v>32</v>
      </c>
      <c r="B52" s="25"/>
      <c r="C52" s="26"/>
      <c r="D52" s="6" t="e">
        <f t="shared" si="1"/>
        <v>#DIV/0!</v>
      </c>
    </row>
    <row r="53" spans="1:4" ht="15.75" x14ac:dyDescent="0.25">
      <c r="A53" s="24" t="s">
        <v>57</v>
      </c>
      <c r="B53" s="25"/>
      <c r="C53" s="26"/>
      <c r="D53" s="6" t="e">
        <f t="shared" si="1"/>
        <v>#DIV/0!</v>
      </c>
    </row>
    <row r="54" spans="1:4" ht="15.75" x14ac:dyDescent="0.25">
      <c r="A54" s="24" t="s">
        <v>51</v>
      </c>
      <c r="B54" s="25"/>
      <c r="C54" s="26"/>
      <c r="D54" s="6" t="e">
        <f t="shared" si="1"/>
        <v>#DIV/0!</v>
      </c>
    </row>
    <row r="55" spans="1:4" ht="15.75" x14ac:dyDescent="0.25">
      <c r="A55" s="24" t="s">
        <v>49</v>
      </c>
      <c r="B55" s="25"/>
      <c r="C55" s="26"/>
      <c r="D55" s="6" t="e">
        <f t="shared" si="1"/>
        <v>#DIV/0!</v>
      </c>
    </row>
    <row r="56" spans="1:4" ht="15.75" x14ac:dyDescent="0.25">
      <c r="A56" s="24" t="s">
        <v>69</v>
      </c>
      <c r="B56" s="25"/>
      <c r="C56" s="26"/>
      <c r="D56" s="6" t="e">
        <f t="shared" si="1"/>
        <v>#DIV/0!</v>
      </c>
    </row>
    <row r="57" spans="1:4" ht="15.75" x14ac:dyDescent="0.25">
      <c r="A57" s="28" t="s">
        <v>63</v>
      </c>
      <c r="B57" s="25"/>
      <c r="C57" s="26"/>
      <c r="D57" s="6" t="e">
        <f t="shared" si="1"/>
        <v>#DIV/0!</v>
      </c>
    </row>
    <row r="58" spans="1:4" ht="15.75" x14ac:dyDescent="0.25">
      <c r="A58" s="24" t="s">
        <v>37</v>
      </c>
      <c r="B58" s="25"/>
      <c r="C58" s="26"/>
      <c r="D58" s="6" t="e">
        <f t="shared" si="1"/>
        <v>#DIV/0!</v>
      </c>
    </row>
    <row r="59" spans="1:4" ht="15.75" x14ac:dyDescent="0.25">
      <c r="A59" s="24" t="s">
        <v>25</v>
      </c>
      <c r="B59" s="25"/>
      <c r="C59" s="26"/>
      <c r="D59" s="6" t="e">
        <f t="shared" si="1"/>
        <v>#DIV/0!</v>
      </c>
    </row>
    <row r="60" spans="1:4" ht="15.75" x14ac:dyDescent="0.25">
      <c r="A60" s="24" t="s">
        <v>59</v>
      </c>
      <c r="B60" s="25"/>
      <c r="C60" s="26"/>
      <c r="D60" s="6" t="e">
        <f t="shared" si="1"/>
        <v>#DIV/0!</v>
      </c>
    </row>
    <row r="61" spans="1:4" ht="15.75" x14ac:dyDescent="0.25">
      <c r="A61" s="24" t="s">
        <v>55</v>
      </c>
      <c r="B61" s="25"/>
      <c r="C61" s="26"/>
      <c r="D61" s="6" t="e">
        <f t="shared" si="1"/>
        <v>#DIV/0!</v>
      </c>
    </row>
    <row r="62" spans="1:4" ht="15.75" x14ac:dyDescent="0.25">
      <c r="A62" s="24" t="s">
        <v>60</v>
      </c>
      <c r="B62" s="25"/>
      <c r="C62" s="26"/>
      <c r="D62" s="6" t="e">
        <f t="shared" si="1"/>
        <v>#DIV/0!</v>
      </c>
    </row>
    <row r="63" spans="1:4" ht="15.75" x14ac:dyDescent="0.25">
      <c r="A63" s="24" t="s">
        <v>54</v>
      </c>
      <c r="B63" s="25"/>
      <c r="C63" s="26"/>
      <c r="D63" s="6" t="e">
        <f t="shared" si="1"/>
        <v>#DIV/0!</v>
      </c>
    </row>
    <row r="64" spans="1:4" ht="15.75" x14ac:dyDescent="0.25">
      <c r="A64" s="24" t="s">
        <v>61</v>
      </c>
      <c r="B64" s="25"/>
      <c r="C64" s="26"/>
      <c r="D64" s="6" t="e">
        <f t="shared" si="1"/>
        <v>#DIV/0!</v>
      </c>
    </row>
    <row r="65" spans="1:4" ht="15.75" x14ac:dyDescent="0.25">
      <c r="A65" s="24" t="s">
        <v>50</v>
      </c>
      <c r="B65" s="25"/>
      <c r="C65" s="26"/>
      <c r="D65" s="6" t="e">
        <f t="shared" si="1"/>
        <v>#DIV/0!</v>
      </c>
    </row>
    <row r="66" spans="1:4" ht="15.75" x14ac:dyDescent="0.25">
      <c r="A66" s="29" t="s">
        <v>64</v>
      </c>
      <c r="B66" s="25"/>
      <c r="C66" s="26"/>
      <c r="D66" s="6" t="e">
        <f t="shared" si="1"/>
        <v>#DIV/0!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1" workbookViewId="0">
      <selection activeCell="L34" sqref="L34"/>
    </sheetView>
  </sheetViews>
  <sheetFormatPr defaultRowHeight="15" x14ac:dyDescent="0.25"/>
  <cols>
    <col min="1" max="1" width="31.7109375" bestFit="1" customWidth="1"/>
    <col min="2" max="2" width="10" bestFit="1" customWidth="1"/>
    <col min="3" max="3" width="20.5703125" bestFit="1" customWidth="1"/>
    <col min="4" max="4" width="16" customWidth="1"/>
  </cols>
  <sheetData>
    <row r="1" spans="1:4" ht="35.25" customHeight="1" x14ac:dyDescent="0.25">
      <c r="A1" s="31" t="s">
        <v>0</v>
      </c>
      <c r="B1" s="32" t="s">
        <v>1</v>
      </c>
      <c r="C1" s="32" t="s">
        <v>2</v>
      </c>
      <c r="D1" s="2" t="s">
        <v>3</v>
      </c>
    </row>
    <row r="2" spans="1:4" ht="15.75" x14ac:dyDescent="0.25">
      <c r="A2" s="27" t="s">
        <v>46</v>
      </c>
      <c r="B2" s="25"/>
      <c r="C2" s="26"/>
      <c r="D2" s="6" t="e">
        <f t="shared" ref="D2:D25" si="0">(100/B2)*C2</f>
        <v>#DIV/0!</v>
      </c>
    </row>
    <row r="3" spans="1:4" ht="15.75" x14ac:dyDescent="0.25">
      <c r="A3" s="24" t="s">
        <v>56</v>
      </c>
      <c r="B3" s="25"/>
      <c r="C3" s="26"/>
      <c r="D3" s="6" t="e">
        <f t="shared" si="0"/>
        <v>#DIV/0!</v>
      </c>
    </row>
    <row r="4" spans="1:4" ht="15.75" x14ac:dyDescent="0.25">
      <c r="A4" s="24" t="s">
        <v>7</v>
      </c>
      <c r="B4" s="25"/>
      <c r="C4" s="26"/>
      <c r="D4" s="6" t="e">
        <f t="shared" si="0"/>
        <v>#DIV/0!</v>
      </c>
    </row>
    <row r="5" spans="1:4" ht="15.75" x14ac:dyDescent="0.25">
      <c r="A5" s="24" t="s">
        <v>41</v>
      </c>
      <c r="B5" s="25"/>
      <c r="C5" s="26"/>
      <c r="D5" s="6" t="e">
        <f t="shared" si="0"/>
        <v>#DIV/0!</v>
      </c>
    </row>
    <row r="6" spans="1:4" ht="15.75" x14ac:dyDescent="0.25">
      <c r="A6" s="24" t="s">
        <v>60</v>
      </c>
      <c r="B6" s="25"/>
      <c r="C6" s="26"/>
      <c r="D6" s="6" t="e">
        <f t="shared" si="0"/>
        <v>#DIV/0!</v>
      </c>
    </row>
    <row r="7" spans="1:4" ht="15.75" x14ac:dyDescent="0.25">
      <c r="A7" s="29" t="s">
        <v>9</v>
      </c>
      <c r="B7" s="25"/>
      <c r="C7" s="26"/>
      <c r="D7" s="6" t="e">
        <f t="shared" si="0"/>
        <v>#DIV/0!</v>
      </c>
    </row>
    <row r="8" spans="1:4" ht="15.75" x14ac:dyDescent="0.25">
      <c r="A8" s="24" t="s">
        <v>12</v>
      </c>
      <c r="B8" s="25"/>
      <c r="C8" s="26"/>
      <c r="D8" s="6" t="e">
        <f t="shared" si="0"/>
        <v>#DIV/0!</v>
      </c>
    </row>
    <row r="9" spans="1:4" ht="15.75" x14ac:dyDescent="0.25">
      <c r="A9" s="24" t="s">
        <v>38</v>
      </c>
      <c r="B9" s="25"/>
      <c r="C9" s="26"/>
      <c r="D9" s="6" t="e">
        <f t="shared" si="0"/>
        <v>#DIV/0!</v>
      </c>
    </row>
    <row r="10" spans="1:4" ht="15.75" x14ac:dyDescent="0.25">
      <c r="A10" s="24" t="s">
        <v>52</v>
      </c>
      <c r="B10" s="25"/>
      <c r="C10" s="26"/>
      <c r="D10" s="6" t="e">
        <f t="shared" si="0"/>
        <v>#DIV/0!</v>
      </c>
    </row>
    <row r="11" spans="1:4" ht="15.75" x14ac:dyDescent="0.25">
      <c r="A11" s="27" t="s">
        <v>28</v>
      </c>
      <c r="B11" s="25"/>
      <c r="C11" s="26"/>
      <c r="D11" s="6" t="e">
        <f t="shared" si="0"/>
        <v>#DIV/0!</v>
      </c>
    </row>
    <row r="12" spans="1:4" ht="15.75" x14ac:dyDescent="0.25">
      <c r="A12" s="24" t="s">
        <v>4</v>
      </c>
      <c r="B12" s="25"/>
      <c r="C12" s="26"/>
      <c r="D12" s="6" t="e">
        <f t="shared" si="0"/>
        <v>#DIV/0!</v>
      </c>
    </row>
    <row r="13" spans="1:4" ht="15.75" x14ac:dyDescent="0.25">
      <c r="A13" s="24" t="s">
        <v>62</v>
      </c>
      <c r="B13" s="25"/>
      <c r="C13" s="26"/>
      <c r="D13" s="6" t="e">
        <f t="shared" si="0"/>
        <v>#DIV/0!</v>
      </c>
    </row>
    <row r="14" spans="1:4" ht="15.75" x14ac:dyDescent="0.25">
      <c r="A14" s="24" t="s">
        <v>8</v>
      </c>
      <c r="B14" s="25"/>
      <c r="C14" s="26"/>
      <c r="D14" s="6" t="e">
        <f t="shared" si="0"/>
        <v>#DIV/0!</v>
      </c>
    </row>
    <row r="15" spans="1:4" ht="15.75" x14ac:dyDescent="0.25">
      <c r="A15" s="28" t="s">
        <v>10</v>
      </c>
      <c r="B15" s="25"/>
      <c r="C15" s="26"/>
      <c r="D15" s="6" t="e">
        <f t="shared" si="0"/>
        <v>#DIV/0!</v>
      </c>
    </row>
    <row r="16" spans="1:4" ht="15.75" x14ac:dyDescent="0.25">
      <c r="A16" s="28" t="s">
        <v>11</v>
      </c>
      <c r="B16" s="25"/>
      <c r="C16" s="26"/>
      <c r="D16" s="6" t="e">
        <f t="shared" si="0"/>
        <v>#DIV/0!</v>
      </c>
    </row>
    <row r="17" spans="1:4" ht="15.75" x14ac:dyDescent="0.25">
      <c r="A17" s="24" t="s">
        <v>31</v>
      </c>
      <c r="B17" s="25"/>
      <c r="C17" s="26"/>
      <c r="D17" s="6" t="e">
        <f t="shared" si="0"/>
        <v>#DIV/0!</v>
      </c>
    </row>
    <row r="18" spans="1:4" ht="15.75" x14ac:dyDescent="0.25">
      <c r="A18" s="27" t="s">
        <v>24</v>
      </c>
      <c r="B18" s="25"/>
      <c r="C18" s="26"/>
      <c r="D18" s="6" t="e">
        <f t="shared" si="0"/>
        <v>#DIV/0!</v>
      </c>
    </row>
    <row r="19" spans="1:4" ht="15.75" x14ac:dyDescent="0.25">
      <c r="A19" s="24" t="s">
        <v>13</v>
      </c>
      <c r="B19" s="25"/>
      <c r="C19" s="26"/>
      <c r="D19" s="6" t="e">
        <f t="shared" si="0"/>
        <v>#DIV/0!</v>
      </c>
    </row>
    <row r="20" spans="1:4" ht="15.75" x14ac:dyDescent="0.25">
      <c r="A20" s="27" t="s">
        <v>66</v>
      </c>
      <c r="B20" s="25"/>
      <c r="C20" s="26"/>
      <c r="D20" s="6" t="e">
        <f t="shared" si="0"/>
        <v>#DIV/0!</v>
      </c>
    </row>
    <row r="21" spans="1:4" ht="15.75" x14ac:dyDescent="0.25">
      <c r="A21" s="27" t="s">
        <v>14</v>
      </c>
      <c r="B21" s="25"/>
      <c r="C21" s="26"/>
      <c r="D21" s="6" t="e">
        <f t="shared" si="0"/>
        <v>#DIV/0!</v>
      </c>
    </row>
    <row r="22" spans="1:4" ht="15.75" x14ac:dyDescent="0.25">
      <c r="A22" s="24" t="s">
        <v>67</v>
      </c>
      <c r="B22" s="25"/>
      <c r="C22" s="26"/>
      <c r="D22" s="6" t="e">
        <f t="shared" si="0"/>
        <v>#DIV/0!</v>
      </c>
    </row>
    <row r="23" spans="1:4" ht="15.75" x14ac:dyDescent="0.25">
      <c r="A23" s="24" t="s">
        <v>15</v>
      </c>
      <c r="B23" s="25"/>
      <c r="C23" s="26"/>
      <c r="D23" s="6" t="e">
        <f t="shared" si="0"/>
        <v>#DIV/0!</v>
      </c>
    </row>
    <row r="24" spans="1:4" ht="15.75" x14ac:dyDescent="0.25">
      <c r="A24" s="30" t="s">
        <v>43</v>
      </c>
      <c r="B24" s="25"/>
      <c r="C24" s="26"/>
      <c r="D24" s="6" t="e">
        <f t="shared" si="0"/>
        <v>#DIV/0!</v>
      </c>
    </row>
    <row r="25" spans="1:4" ht="15.75" x14ac:dyDescent="0.25">
      <c r="A25" s="24" t="s">
        <v>68</v>
      </c>
      <c r="B25" s="25"/>
      <c r="C25" s="26"/>
      <c r="D25" s="6" t="e">
        <f t="shared" si="0"/>
        <v>#DIV/0!</v>
      </c>
    </row>
    <row r="26" spans="1:4" ht="15.75" x14ac:dyDescent="0.25">
      <c r="A26" s="24" t="s">
        <v>34</v>
      </c>
      <c r="B26" s="25"/>
      <c r="C26" s="26"/>
      <c r="D26" s="6" t="e">
        <f t="shared" ref="D26:D66" si="1">(100/B26)*C26</f>
        <v>#DIV/0!</v>
      </c>
    </row>
    <row r="27" spans="1:4" ht="15.75" x14ac:dyDescent="0.25">
      <c r="A27" s="24" t="s">
        <v>17</v>
      </c>
      <c r="B27" s="25"/>
      <c r="C27" s="26"/>
      <c r="D27" s="6" t="e">
        <f t="shared" si="1"/>
        <v>#DIV/0!</v>
      </c>
    </row>
    <row r="28" spans="1:4" ht="15.75" x14ac:dyDescent="0.25">
      <c r="A28" s="24" t="s">
        <v>22</v>
      </c>
      <c r="B28" s="25"/>
      <c r="C28" s="26"/>
      <c r="D28" s="6" t="e">
        <f t="shared" si="1"/>
        <v>#DIV/0!</v>
      </c>
    </row>
    <row r="29" spans="1:4" ht="15.75" x14ac:dyDescent="0.25">
      <c r="A29" s="24" t="s">
        <v>18</v>
      </c>
      <c r="B29" s="25"/>
      <c r="C29" s="26"/>
      <c r="D29" s="6" t="e">
        <f t="shared" si="1"/>
        <v>#DIV/0!</v>
      </c>
    </row>
    <row r="30" spans="1:4" ht="15.75" x14ac:dyDescent="0.25">
      <c r="A30" s="24" t="s">
        <v>40</v>
      </c>
      <c r="B30" s="25"/>
      <c r="C30" s="26"/>
      <c r="D30" s="6" t="e">
        <f t="shared" si="1"/>
        <v>#DIV/0!</v>
      </c>
    </row>
    <row r="31" spans="1:4" ht="15.75" x14ac:dyDescent="0.25">
      <c r="A31" s="24" t="s">
        <v>35</v>
      </c>
      <c r="B31" s="25"/>
      <c r="C31" s="26"/>
      <c r="D31" s="6" t="e">
        <f t="shared" si="1"/>
        <v>#DIV/0!</v>
      </c>
    </row>
    <row r="32" spans="1:4" ht="15.75" x14ac:dyDescent="0.25">
      <c r="A32" s="24" t="s">
        <v>26</v>
      </c>
      <c r="B32" s="25"/>
      <c r="C32" s="26"/>
      <c r="D32" s="6" t="e">
        <f t="shared" si="1"/>
        <v>#DIV/0!</v>
      </c>
    </row>
    <row r="33" spans="1:4" ht="15.75" x14ac:dyDescent="0.25">
      <c r="A33" s="24" t="s">
        <v>25</v>
      </c>
      <c r="B33" s="25"/>
      <c r="C33" s="26"/>
      <c r="D33" s="6" t="e">
        <f t="shared" si="1"/>
        <v>#DIV/0!</v>
      </c>
    </row>
    <row r="34" spans="1:4" ht="15.75" x14ac:dyDescent="0.25">
      <c r="A34" s="24" t="s">
        <v>20</v>
      </c>
      <c r="B34" s="25"/>
      <c r="C34" s="26"/>
      <c r="D34" s="6" t="e">
        <f t="shared" si="1"/>
        <v>#DIV/0!</v>
      </c>
    </row>
    <row r="35" spans="1:4" ht="15.75" x14ac:dyDescent="0.25">
      <c r="A35" s="27" t="s">
        <v>45</v>
      </c>
      <c r="B35" s="25"/>
      <c r="C35" s="26"/>
      <c r="D35" s="6" t="e">
        <f t="shared" si="1"/>
        <v>#DIV/0!</v>
      </c>
    </row>
    <row r="36" spans="1:4" ht="15.75" x14ac:dyDescent="0.25">
      <c r="A36" s="24" t="s">
        <v>33</v>
      </c>
      <c r="B36" s="25"/>
      <c r="C36" s="26"/>
      <c r="D36" s="6" t="e">
        <f t="shared" si="1"/>
        <v>#DIV/0!</v>
      </c>
    </row>
    <row r="37" spans="1:4" ht="15.75" x14ac:dyDescent="0.25">
      <c r="A37" s="24" t="s">
        <v>29</v>
      </c>
      <c r="B37" s="25"/>
      <c r="C37" s="26"/>
      <c r="D37" s="6" t="e">
        <f t="shared" si="1"/>
        <v>#DIV/0!</v>
      </c>
    </row>
    <row r="38" spans="1:4" ht="15.75" x14ac:dyDescent="0.25">
      <c r="A38" s="24" t="s">
        <v>39</v>
      </c>
      <c r="B38" s="25"/>
      <c r="C38" s="26"/>
      <c r="D38" s="6" t="e">
        <f t="shared" si="1"/>
        <v>#DIV/0!</v>
      </c>
    </row>
    <row r="39" spans="1:4" ht="15.75" x14ac:dyDescent="0.25">
      <c r="A39" s="24" t="s">
        <v>23</v>
      </c>
      <c r="B39" s="25"/>
      <c r="C39" s="26"/>
      <c r="D39" s="6" t="e">
        <f t="shared" si="1"/>
        <v>#DIV/0!</v>
      </c>
    </row>
    <row r="40" spans="1:4" ht="15.75" x14ac:dyDescent="0.25">
      <c r="A40" s="24" t="s">
        <v>16</v>
      </c>
      <c r="B40" s="25"/>
      <c r="C40" s="26"/>
      <c r="D40" s="6" t="e">
        <f t="shared" si="1"/>
        <v>#DIV/0!</v>
      </c>
    </row>
    <row r="41" spans="1:4" ht="15.75" x14ac:dyDescent="0.25">
      <c r="A41" s="24" t="s">
        <v>48</v>
      </c>
      <c r="B41" s="25"/>
      <c r="C41" s="26"/>
      <c r="D41" s="6" t="e">
        <f t="shared" si="1"/>
        <v>#DIV/0!</v>
      </c>
    </row>
    <row r="42" spans="1:4" ht="15.75" x14ac:dyDescent="0.25">
      <c r="A42" s="28" t="s">
        <v>65</v>
      </c>
      <c r="B42" s="25"/>
      <c r="C42" s="26"/>
      <c r="D42" s="6" t="e">
        <f t="shared" si="1"/>
        <v>#DIV/0!</v>
      </c>
    </row>
    <row r="43" spans="1:4" ht="15.75" x14ac:dyDescent="0.25">
      <c r="A43" s="24" t="s">
        <v>30</v>
      </c>
      <c r="B43" s="25"/>
      <c r="C43" s="26"/>
      <c r="D43" s="6" t="e">
        <f t="shared" si="1"/>
        <v>#DIV/0!</v>
      </c>
    </row>
    <row r="44" spans="1:4" ht="15.75" x14ac:dyDescent="0.25">
      <c r="A44" s="27" t="s">
        <v>27</v>
      </c>
      <c r="B44" s="25"/>
      <c r="C44" s="26"/>
      <c r="D44" s="6" t="e">
        <f t="shared" si="1"/>
        <v>#DIV/0!</v>
      </c>
    </row>
    <row r="45" spans="1:4" ht="15.75" x14ac:dyDescent="0.25">
      <c r="A45" s="24" t="s">
        <v>50</v>
      </c>
      <c r="B45" s="25"/>
      <c r="C45" s="26"/>
      <c r="D45" s="6" t="e">
        <f t="shared" si="1"/>
        <v>#DIV/0!</v>
      </c>
    </row>
    <row r="46" spans="1:4" ht="15.75" x14ac:dyDescent="0.25">
      <c r="A46" s="24" t="s">
        <v>49</v>
      </c>
      <c r="B46" s="25"/>
      <c r="C46" s="26"/>
      <c r="D46" s="6" t="e">
        <f t="shared" si="1"/>
        <v>#DIV/0!</v>
      </c>
    </row>
    <row r="47" spans="1:4" ht="15.75" x14ac:dyDescent="0.25">
      <c r="A47" s="24" t="s">
        <v>57</v>
      </c>
      <c r="B47" s="25"/>
      <c r="C47" s="26"/>
      <c r="D47" s="6" t="e">
        <f t="shared" si="1"/>
        <v>#DIV/0!</v>
      </c>
    </row>
    <row r="48" spans="1:4" ht="15.75" x14ac:dyDescent="0.25">
      <c r="A48" s="24" t="s">
        <v>5</v>
      </c>
      <c r="B48" s="25"/>
      <c r="C48" s="26"/>
      <c r="D48" s="6" t="e">
        <f t="shared" si="1"/>
        <v>#DIV/0!</v>
      </c>
    </row>
    <row r="49" spans="1:4" ht="15.75" x14ac:dyDescent="0.25">
      <c r="A49" s="24" t="s">
        <v>51</v>
      </c>
      <c r="B49" s="25"/>
      <c r="C49" s="26"/>
      <c r="D49" s="6" t="e">
        <f t="shared" si="1"/>
        <v>#DIV/0!</v>
      </c>
    </row>
    <row r="50" spans="1:4" ht="15.75" x14ac:dyDescent="0.25">
      <c r="A50" s="24" t="s">
        <v>21</v>
      </c>
      <c r="B50" s="25"/>
      <c r="C50" s="26"/>
      <c r="D50" s="6" t="e">
        <f t="shared" si="1"/>
        <v>#DIV/0!</v>
      </c>
    </row>
    <row r="51" spans="1:4" ht="15.75" x14ac:dyDescent="0.25">
      <c r="A51" s="24" t="s">
        <v>36</v>
      </c>
      <c r="B51" s="25"/>
      <c r="C51" s="26"/>
      <c r="D51" s="6" t="e">
        <f t="shared" si="1"/>
        <v>#DIV/0!</v>
      </c>
    </row>
    <row r="52" spans="1:4" ht="15.75" x14ac:dyDescent="0.25">
      <c r="A52" s="24" t="s">
        <v>19</v>
      </c>
      <c r="B52" s="25"/>
      <c r="C52" s="26"/>
      <c r="D52" s="6" t="e">
        <f t="shared" si="1"/>
        <v>#DIV/0!</v>
      </c>
    </row>
    <row r="53" spans="1:4" ht="15.75" x14ac:dyDescent="0.25">
      <c r="A53" s="24" t="s">
        <v>53</v>
      </c>
      <c r="B53" s="25"/>
      <c r="C53" s="26"/>
      <c r="D53" s="6" t="e">
        <f t="shared" si="1"/>
        <v>#DIV/0!</v>
      </c>
    </row>
    <row r="54" spans="1:4" ht="15.75" x14ac:dyDescent="0.25">
      <c r="A54" s="24" t="s">
        <v>69</v>
      </c>
      <c r="B54" s="25"/>
      <c r="C54" s="26"/>
      <c r="D54" s="6" t="e">
        <f t="shared" si="1"/>
        <v>#DIV/0!</v>
      </c>
    </row>
    <row r="55" spans="1:4" ht="15.75" x14ac:dyDescent="0.25">
      <c r="A55" s="24" t="s">
        <v>55</v>
      </c>
      <c r="B55" s="25"/>
      <c r="C55" s="26"/>
      <c r="D55" s="6" t="e">
        <f t="shared" si="1"/>
        <v>#DIV/0!</v>
      </c>
    </row>
    <row r="56" spans="1:4" ht="15.75" x14ac:dyDescent="0.25">
      <c r="A56" s="27" t="s">
        <v>42</v>
      </c>
      <c r="B56" s="25"/>
      <c r="C56" s="26"/>
      <c r="D56" s="6" t="e">
        <f t="shared" si="1"/>
        <v>#DIV/0!</v>
      </c>
    </row>
    <row r="57" spans="1:4" ht="15.75" x14ac:dyDescent="0.25">
      <c r="A57" s="24" t="s">
        <v>37</v>
      </c>
      <c r="B57" s="25"/>
      <c r="C57" s="26"/>
      <c r="D57" s="6" t="e">
        <f t="shared" si="1"/>
        <v>#DIV/0!</v>
      </c>
    </row>
    <row r="58" spans="1:4" ht="15.75" x14ac:dyDescent="0.25">
      <c r="A58" s="24" t="s">
        <v>59</v>
      </c>
      <c r="B58" s="25"/>
      <c r="C58" s="26"/>
      <c r="D58" s="6" t="e">
        <f t="shared" si="1"/>
        <v>#DIV/0!</v>
      </c>
    </row>
    <row r="59" spans="1:4" ht="15.75" x14ac:dyDescent="0.25">
      <c r="A59" s="24" t="s">
        <v>44</v>
      </c>
      <c r="B59" s="25"/>
      <c r="C59" s="26"/>
      <c r="D59" s="6" t="e">
        <f t="shared" si="1"/>
        <v>#DIV/0!</v>
      </c>
    </row>
    <row r="60" spans="1:4" ht="15.75" x14ac:dyDescent="0.25">
      <c r="A60" s="28" t="s">
        <v>58</v>
      </c>
      <c r="B60" s="25"/>
      <c r="C60" s="26"/>
      <c r="D60" s="6" t="e">
        <f t="shared" si="1"/>
        <v>#DIV/0!</v>
      </c>
    </row>
    <row r="61" spans="1:4" ht="15.75" x14ac:dyDescent="0.25">
      <c r="A61" s="24" t="s">
        <v>61</v>
      </c>
      <c r="B61" s="25"/>
      <c r="C61" s="26"/>
      <c r="D61" s="6" t="e">
        <f t="shared" si="1"/>
        <v>#DIV/0!</v>
      </c>
    </row>
    <row r="62" spans="1:4" ht="15.75" x14ac:dyDescent="0.25">
      <c r="A62" s="24" t="s">
        <v>54</v>
      </c>
      <c r="B62" s="25"/>
      <c r="C62" s="26"/>
      <c r="D62" s="6" t="e">
        <f t="shared" si="1"/>
        <v>#DIV/0!</v>
      </c>
    </row>
    <row r="63" spans="1:4" ht="15.75" x14ac:dyDescent="0.25">
      <c r="A63" s="28" t="s">
        <v>63</v>
      </c>
      <c r="B63" s="25"/>
      <c r="C63" s="26"/>
      <c r="D63" s="6" t="e">
        <f t="shared" si="1"/>
        <v>#DIV/0!</v>
      </c>
    </row>
    <row r="64" spans="1:4" ht="15.75" x14ac:dyDescent="0.25">
      <c r="A64" s="24" t="s">
        <v>32</v>
      </c>
      <c r="B64" s="25"/>
      <c r="C64" s="26"/>
      <c r="D64" s="6" t="e">
        <f t="shared" si="1"/>
        <v>#DIV/0!</v>
      </c>
    </row>
    <row r="65" spans="1:4" ht="15.75" x14ac:dyDescent="0.25">
      <c r="A65" s="29" t="s">
        <v>64</v>
      </c>
      <c r="B65" s="25"/>
      <c r="C65" s="26"/>
      <c r="D65" s="6" t="e">
        <f t="shared" si="1"/>
        <v>#DIV/0!</v>
      </c>
    </row>
    <row r="66" spans="1:4" ht="15.75" x14ac:dyDescent="0.25">
      <c r="A66" s="27" t="s">
        <v>6</v>
      </c>
      <c r="B66" s="25"/>
      <c r="C66" s="26"/>
      <c r="D66" s="6" t="e">
        <f t="shared" si="1"/>
        <v>#DIV/0!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D2" sqref="D2:D7"/>
    </sheetView>
  </sheetViews>
  <sheetFormatPr defaultRowHeight="15" x14ac:dyDescent="0.25"/>
  <cols>
    <col min="1" max="1" width="31.7109375" bestFit="1" customWidth="1"/>
    <col min="2" max="2" width="9.140625" style="47"/>
    <col min="3" max="3" width="13.140625" style="48" customWidth="1"/>
    <col min="4" max="4" width="14.28515625" style="49" customWidth="1"/>
  </cols>
  <sheetData>
    <row r="1" spans="1:4" ht="45.75" customHeight="1" x14ac:dyDescent="0.25">
      <c r="A1" s="31" t="s">
        <v>0</v>
      </c>
      <c r="B1" s="34" t="s">
        <v>1</v>
      </c>
      <c r="C1" s="35" t="s">
        <v>2</v>
      </c>
      <c r="D1" s="35" t="s">
        <v>3</v>
      </c>
    </row>
    <row r="2" spans="1:4" x14ac:dyDescent="0.25">
      <c r="A2" s="36" t="s">
        <v>70</v>
      </c>
      <c r="B2" s="25"/>
      <c r="C2" s="37"/>
      <c r="D2" s="38" t="e">
        <f>(100/B7)*C7</f>
        <v>#DIV/0!</v>
      </c>
    </row>
    <row r="3" spans="1:4" x14ac:dyDescent="0.25">
      <c r="A3" s="36" t="s">
        <v>71</v>
      </c>
      <c r="B3" s="25"/>
      <c r="C3" s="37"/>
      <c r="D3" s="38" t="e">
        <f t="shared" ref="D3:D7" si="0">(100/B8)*C8</f>
        <v>#DIV/0!</v>
      </c>
    </row>
    <row r="4" spans="1:4" ht="15.75" x14ac:dyDescent="0.25">
      <c r="A4" s="24" t="s">
        <v>67</v>
      </c>
      <c r="B4" s="25"/>
      <c r="C4" s="37"/>
      <c r="D4" s="38" t="e">
        <f t="shared" si="0"/>
        <v>#DIV/0!</v>
      </c>
    </row>
    <row r="5" spans="1:4" ht="15.75" x14ac:dyDescent="0.25">
      <c r="A5" s="27" t="s">
        <v>72</v>
      </c>
      <c r="B5" s="25"/>
      <c r="C5" s="37"/>
      <c r="D5" s="38" t="e">
        <f t="shared" si="0"/>
        <v>#DIV/0!</v>
      </c>
    </row>
    <row r="6" spans="1:4" ht="15.75" x14ac:dyDescent="0.25">
      <c r="A6" s="27" t="s">
        <v>14</v>
      </c>
      <c r="B6" s="25"/>
      <c r="C6" s="37"/>
      <c r="D6" s="38" t="e">
        <f t="shared" si="0"/>
        <v>#DIV/0!</v>
      </c>
    </row>
    <row r="7" spans="1:4" x14ac:dyDescent="0.25">
      <c r="A7" s="36" t="s">
        <v>73</v>
      </c>
      <c r="B7" s="25"/>
      <c r="C7" s="37"/>
      <c r="D7" s="38" t="e">
        <f t="shared" si="0"/>
        <v>#DIV/0!</v>
      </c>
    </row>
    <row r="8" spans="1:4" ht="15.75" x14ac:dyDescent="0.25">
      <c r="A8" s="29" t="s">
        <v>9</v>
      </c>
      <c r="B8" s="25"/>
      <c r="C8" s="37"/>
      <c r="D8" s="38" t="e">
        <f t="shared" ref="D8:D70" si="1">(100/B8)*C8</f>
        <v>#DIV/0!</v>
      </c>
    </row>
    <row r="9" spans="1:4" ht="15.75" x14ac:dyDescent="0.25">
      <c r="A9" s="24" t="s">
        <v>13</v>
      </c>
      <c r="B9" s="25"/>
      <c r="C9" s="37"/>
      <c r="D9" s="38" t="e">
        <f t="shared" si="1"/>
        <v>#DIV/0!</v>
      </c>
    </row>
    <row r="10" spans="1:4" ht="15.75" x14ac:dyDescent="0.25">
      <c r="A10" s="28" t="s">
        <v>11</v>
      </c>
      <c r="B10" s="25"/>
      <c r="C10" s="37"/>
      <c r="D10" s="38" t="e">
        <f t="shared" si="1"/>
        <v>#DIV/0!</v>
      </c>
    </row>
    <row r="11" spans="1:4" ht="15.75" x14ac:dyDescent="0.25">
      <c r="A11" s="27" t="s">
        <v>66</v>
      </c>
      <c r="B11" s="25"/>
      <c r="C11" s="37"/>
      <c r="D11" s="38" t="e">
        <f t="shared" si="1"/>
        <v>#DIV/0!</v>
      </c>
    </row>
    <row r="12" spans="1:4" ht="15.75" x14ac:dyDescent="0.25">
      <c r="A12" s="24" t="s">
        <v>4</v>
      </c>
      <c r="B12" s="25"/>
      <c r="C12" s="37"/>
      <c r="D12" s="38" t="e">
        <f t="shared" si="1"/>
        <v>#DIV/0!</v>
      </c>
    </row>
    <row r="13" spans="1:4" ht="15.75" x14ac:dyDescent="0.25">
      <c r="A13" s="28" t="s">
        <v>10</v>
      </c>
      <c r="B13" s="25"/>
      <c r="C13" s="37"/>
      <c r="D13" s="38" t="e">
        <f t="shared" si="1"/>
        <v>#DIV/0!</v>
      </c>
    </row>
    <row r="14" spans="1:4" ht="15.75" x14ac:dyDescent="0.25">
      <c r="A14" s="27" t="s">
        <v>6</v>
      </c>
      <c r="B14" s="25"/>
      <c r="C14" s="37"/>
      <c r="D14" s="38" t="e">
        <f t="shared" si="1"/>
        <v>#DIV/0!</v>
      </c>
    </row>
    <row r="15" spans="1:4" x14ac:dyDescent="0.25">
      <c r="A15" s="36" t="s">
        <v>74</v>
      </c>
      <c r="B15" s="25"/>
      <c r="C15" s="37"/>
      <c r="D15" s="38" t="e">
        <f t="shared" si="1"/>
        <v>#DIV/0!</v>
      </c>
    </row>
    <row r="16" spans="1:4" ht="15.75" x14ac:dyDescent="0.25">
      <c r="A16" s="24" t="s">
        <v>7</v>
      </c>
      <c r="B16" s="25"/>
      <c r="C16" s="37"/>
      <c r="D16" s="38" t="e">
        <f t="shared" si="1"/>
        <v>#DIV/0!</v>
      </c>
    </row>
    <row r="17" spans="1:4" x14ac:dyDescent="0.25">
      <c r="A17" s="36" t="s">
        <v>75</v>
      </c>
      <c r="B17" s="25"/>
      <c r="C17" s="37"/>
      <c r="D17" s="38" t="e">
        <f t="shared" si="1"/>
        <v>#DIV/0!</v>
      </c>
    </row>
    <row r="18" spans="1:4" ht="15.75" x14ac:dyDescent="0.25">
      <c r="A18" s="24" t="s">
        <v>50</v>
      </c>
      <c r="B18" s="25"/>
      <c r="C18" s="37"/>
      <c r="D18" s="38" t="e">
        <f t="shared" si="1"/>
        <v>#DIV/0!</v>
      </c>
    </row>
    <row r="19" spans="1:4" ht="15.75" x14ac:dyDescent="0.25">
      <c r="A19" s="27" t="s">
        <v>27</v>
      </c>
      <c r="B19" s="25"/>
      <c r="C19" s="37"/>
      <c r="D19" s="38" t="e">
        <f t="shared" si="1"/>
        <v>#DIV/0!</v>
      </c>
    </row>
    <row r="20" spans="1:4" x14ac:dyDescent="0.25">
      <c r="A20" s="36" t="s">
        <v>76</v>
      </c>
      <c r="B20" s="25"/>
      <c r="C20" s="37"/>
      <c r="D20" s="38" t="e">
        <f t="shared" si="1"/>
        <v>#DIV/0!</v>
      </c>
    </row>
    <row r="21" spans="1:4" ht="15.75" x14ac:dyDescent="0.25">
      <c r="A21" s="24" t="s">
        <v>38</v>
      </c>
      <c r="B21" s="25"/>
      <c r="C21" s="37"/>
      <c r="D21" s="38" t="e">
        <f t="shared" si="1"/>
        <v>#DIV/0!</v>
      </c>
    </row>
    <row r="22" spans="1:4" ht="15.75" x14ac:dyDescent="0.25">
      <c r="A22" s="27" t="s">
        <v>77</v>
      </c>
      <c r="B22" s="25"/>
      <c r="C22" s="37"/>
      <c r="D22" s="38" t="e">
        <f t="shared" si="1"/>
        <v>#DIV/0!</v>
      </c>
    </row>
    <row r="23" spans="1:4" ht="15.75" x14ac:dyDescent="0.25">
      <c r="A23" s="27" t="s">
        <v>46</v>
      </c>
      <c r="B23" s="25"/>
      <c r="C23" s="37"/>
      <c r="D23" s="38" t="e">
        <f t="shared" si="1"/>
        <v>#DIV/0!</v>
      </c>
    </row>
    <row r="24" spans="1:4" ht="15.75" x14ac:dyDescent="0.25">
      <c r="A24" s="30" t="s">
        <v>78</v>
      </c>
      <c r="B24" s="25"/>
      <c r="C24" s="37"/>
      <c r="D24" s="38" t="e">
        <f t="shared" si="1"/>
        <v>#DIV/0!</v>
      </c>
    </row>
    <row r="25" spans="1:4" ht="15.75" x14ac:dyDescent="0.25">
      <c r="A25" s="27" t="s">
        <v>28</v>
      </c>
      <c r="B25" s="25"/>
      <c r="C25" s="37"/>
      <c r="D25" s="38" t="e">
        <f t="shared" si="1"/>
        <v>#DIV/0!</v>
      </c>
    </row>
    <row r="26" spans="1:4" x14ac:dyDescent="0.25">
      <c r="A26" s="36" t="s">
        <v>79</v>
      </c>
      <c r="B26" s="25"/>
      <c r="C26" s="37"/>
      <c r="D26" s="38" t="e">
        <f t="shared" si="1"/>
        <v>#DIV/0!</v>
      </c>
    </row>
    <row r="27" spans="1:4" ht="15.75" x14ac:dyDescent="0.25">
      <c r="A27" s="24" t="s">
        <v>31</v>
      </c>
      <c r="B27" s="25"/>
      <c r="C27" s="37"/>
      <c r="D27" s="38" t="e">
        <f t="shared" si="1"/>
        <v>#DIV/0!</v>
      </c>
    </row>
    <row r="28" spans="1:4" ht="15.75" x14ac:dyDescent="0.25">
      <c r="A28" s="24" t="s">
        <v>29</v>
      </c>
      <c r="B28" s="25"/>
      <c r="C28" s="37"/>
      <c r="D28" s="38" t="e">
        <f t="shared" si="1"/>
        <v>#DIV/0!</v>
      </c>
    </row>
    <row r="29" spans="1:4" ht="15.75" x14ac:dyDescent="0.25">
      <c r="A29" s="24" t="s">
        <v>40</v>
      </c>
      <c r="B29" s="25"/>
      <c r="C29" s="37"/>
      <c r="D29" s="38" t="e">
        <f t="shared" si="1"/>
        <v>#DIV/0!</v>
      </c>
    </row>
    <row r="30" spans="1:4" ht="15.75" x14ac:dyDescent="0.25">
      <c r="A30" s="24" t="s">
        <v>20</v>
      </c>
      <c r="B30" s="25"/>
      <c r="C30" s="37"/>
      <c r="D30" s="38" t="e">
        <f t="shared" si="1"/>
        <v>#DIV/0!</v>
      </c>
    </row>
    <row r="31" spans="1:4" ht="15.75" x14ac:dyDescent="0.25">
      <c r="A31" s="24" t="s">
        <v>17</v>
      </c>
      <c r="B31" s="25"/>
      <c r="C31" s="37"/>
      <c r="D31" s="38" t="e">
        <f t="shared" si="1"/>
        <v>#DIV/0!</v>
      </c>
    </row>
    <row r="32" spans="1:4" ht="15.75" x14ac:dyDescent="0.25">
      <c r="A32" s="24" t="s">
        <v>22</v>
      </c>
      <c r="B32" s="25"/>
      <c r="C32" s="37"/>
      <c r="D32" s="38" t="e">
        <f t="shared" si="1"/>
        <v>#DIV/0!</v>
      </c>
    </row>
    <row r="33" spans="1:4" ht="15.75" x14ac:dyDescent="0.25">
      <c r="A33" s="24" t="s">
        <v>15</v>
      </c>
      <c r="B33" s="25"/>
      <c r="C33" s="37"/>
      <c r="D33" s="38" t="e">
        <f t="shared" si="1"/>
        <v>#DIV/0!</v>
      </c>
    </row>
    <row r="34" spans="1:4" ht="15.75" x14ac:dyDescent="0.25">
      <c r="A34" s="24" t="s">
        <v>18</v>
      </c>
      <c r="B34" s="25"/>
      <c r="C34" s="37"/>
      <c r="D34" s="38" t="e">
        <f t="shared" si="1"/>
        <v>#DIV/0!</v>
      </c>
    </row>
    <row r="35" spans="1:4" x14ac:dyDescent="0.25">
      <c r="A35" s="36" t="s">
        <v>80</v>
      </c>
      <c r="B35" s="25"/>
      <c r="C35" s="37"/>
      <c r="D35" s="38" t="e">
        <f t="shared" si="1"/>
        <v>#DIV/0!</v>
      </c>
    </row>
    <row r="36" spans="1:4" x14ac:dyDescent="0.25">
      <c r="A36" s="36" t="s">
        <v>81</v>
      </c>
      <c r="B36" s="25"/>
      <c r="C36" s="37"/>
      <c r="D36" s="38" t="e">
        <f t="shared" si="1"/>
        <v>#DIV/0!</v>
      </c>
    </row>
    <row r="37" spans="1:4" ht="15.75" x14ac:dyDescent="0.25">
      <c r="A37" s="24" t="s">
        <v>35</v>
      </c>
      <c r="B37" s="25"/>
      <c r="C37" s="37"/>
      <c r="D37" s="38" t="e">
        <f t="shared" si="1"/>
        <v>#DIV/0!</v>
      </c>
    </row>
    <row r="38" spans="1:4" ht="15.75" x14ac:dyDescent="0.25">
      <c r="A38" s="24" t="s">
        <v>51</v>
      </c>
      <c r="B38" s="25"/>
      <c r="C38" s="37"/>
      <c r="D38" s="38" t="e">
        <f t="shared" si="1"/>
        <v>#DIV/0!</v>
      </c>
    </row>
    <row r="39" spans="1:4" ht="15.75" x14ac:dyDescent="0.25">
      <c r="A39" s="24" t="s">
        <v>34</v>
      </c>
      <c r="B39" s="25"/>
      <c r="C39" s="37"/>
      <c r="D39" s="38" t="e">
        <f t="shared" si="1"/>
        <v>#DIV/0!</v>
      </c>
    </row>
    <row r="40" spans="1:4" ht="15.75" x14ac:dyDescent="0.25">
      <c r="A40" s="24" t="s">
        <v>39</v>
      </c>
      <c r="B40" s="25"/>
      <c r="C40" s="37"/>
      <c r="D40" s="38" t="e">
        <f t="shared" si="1"/>
        <v>#DIV/0!</v>
      </c>
    </row>
    <row r="41" spans="1:4" x14ac:dyDescent="0.25">
      <c r="A41" s="36" t="s">
        <v>82</v>
      </c>
      <c r="B41" s="25"/>
      <c r="C41" s="37"/>
      <c r="D41" s="38" t="e">
        <f t="shared" si="1"/>
        <v>#DIV/0!</v>
      </c>
    </row>
    <row r="42" spans="1:4" ht="15.75" x14ac:dyDescent="0.25">
      <c r="A42" s="24" t="s">
        <v>26</v>
      </c>
      <c r="B42" s="25"/>
      <c r="C42" s="37"/>
      <c r="D42" s="38" t="e">
        <f t="shared" si="1"/>
        <v>#DIV/0!</v>
      </c>
    </row>
    <row r="43" spans="1:4" x14ac:dyDescent="0.25">
      <c r="A43" s="36" t="s">
        <v>83</v>
      </c>
      <c r="B43" s="25"/>
      <c r="C43" s="37"/>
      <c r="D43" s="38" t="e">
        <f t="shared" si="1"/>
        <v>#DIV/0!</v>
      </c>
    </row>
    <row r="44" spans="1:4" ht="15.75" x14ac:dyDescent="0.25">
      <c r="A44" s="24" t="s">
        <v>30</v>
      </c>
      <c r="B44" s="25"/>
      <c r="C44" s="37"/>
      <c r="D44" s="38" t="e">
        <f t="shared" si="1"/>
        <v>#DIV/0!</v>
      </c>
    </row>
    <row r="45" spans="1:4" ht="15.75" x14ac:dyDescent="0.25">
      <c r="A45" s="24" t="s">
        <v>16</v>
      </c>
      <c r="B45" s="25"/>
      <c r="C45" s="37"/>
      <c r="D45" s="38" t="e">
        <f t="shared" si="1"/>
        <v>#DIV/0!</v>
      </c>
    </row>
    <row r="46" spans="1:4" ht="15.75" x14ac:dyDescent="0.25">
      <c r="A46" s="24" t="s">
        <v>36</v>
      </c>
      <c r="B46" s="25"/>
      <c r="C46" s="37"/>
      <c r="D46" s="38" t="e">
        <f t="shared" si="1"/>
        <v>#DIV/0!</v>
      </c>
    </row>
    <row r="47" spans="1:4" ht="15.75" x14ac:dyDescent="0.25">
      <c r="A47" s="24" t="s">
        <v>23</v>
      </c>
      <c r="B47" s="25"/>
      <c r="C47" s="37"/>
      <c r="D47" s="38" t="e">
        <f t="shared" si="1"/>
        <v>#DIV/0!</v>
      </c>
    </row>
    <row r="48" spans="1:4" ht="15.75" x14ac:dyDescent="0.25">
      <c r="A48" s="24" t="s">
        <v>37</v>
      </c>
      <c r="B48" s="25"/>
      <c r="C48" s="37"/>
      <c r="D48" s="38" t="e">
        <f t="shared" si="1"/>
        <v>#DIV/0!</v>
      </c>
    </row>
    <row r="49" spans="1:4" ht="15.75" x14ac:dyDescent="0.25">
      <c r="A49" s="24" t="s">
        <v>33</v>
      </c>
      <c r="B49" s="25"/>
      <c r="C49" s="37"/>
      <c r="D49" s="38" t="e">
        <f t="shared" si="1"/>
        <v>#DIV/0!</v>
      </c>
    </row>
    <row r="50" spans="1:4" ht="15.75" x14ac:dyDescent="0.25">
      <c r="A50" s="24" t="s">
        <v>25</v>
      </c>
      <c r="B50" s="25"/>
      <c r="C50" s="37"/>
      <c r="D50" s="38" t="e">
        <f t="shared" si="1"/>
        <v>#DIV/0!</v>
      </c>
    </row>
    <row r="51" spans="1:4" ht="15.75" x14ac:dyDescent="0.25">
      <c r="A51" s="24" t="s">
        <v>60</v>
      </c>
      <c r="B51" s="25"/>
      <c r="C51" s="37"/>
      <c r="D51" s="38" t="e">
        <f t="shared" si="1"/>
        <v>#DIV/0!</v>
      </c>
    </row>
    <row r="52" spans="1:4" ht="15.75" x14ac:dyDescent="0.25">
      <c r="A52" s="28" t="s">
        <v>65</v>
      </c>
      <c r="B52" s="25"/>
      <c r="C52" s="37"/>
      <c r="D52" s="38" t="e">
        <f t="shared" si="1"/>
        <v>#DIV/0!</v>
      </c>
    </row>
    <row r="53" spans="1:4" ht="15.75" x14ac:dyDescent="0.25">
      <c r="A53" s="24" t="s">
        <v>21</v>
      </c>
      <c r="B53" s="25"/>
      <c r="C53" s="37"/>
      <c r="D53" s="38" t="e">
        <f t="shared" si="1"/>
        <v>#DIV/0!</v>
      </c>
    </row>
    <row r="54" spans="1:4" ht="15.75" x14ac:dyDescent="0.25">
      <c r="A54" s="24" t="s">
        <v>32</v>
      </c>
      <c r="B54" s="25"/>
      <c r="C54" s="37"/>
      <c r="D54" s="38" t="e">
        <f t="shared" si="1"/>
        <v>#DIV/0!</v>
      </c>
    </row>
    <row r="55" spans="1:4" ht="15.75" x14ac:dyDescent="0.25">
      <c r="A55" s="27" t="s">
        <v>45</v>
      </c>
      <c r="B55" s="25"/>
      <c r="C55" s="37"/>
      <c r="D55" s="38" t="e">
        <f t="shared" si="1"/>
        <v>#DIV/0!</v>
      </c>
    </row>
    <row r="56" spans="1:4" ht="15.75" x14ac:dyDescent="0.25">
      <c r="A56" s="24" t="s">
        <v>41</v>
      </c>
      <c r="B56" s="25"/>
      <c r="C56" s="37"/>
      <c r="D56" s="38" t="e">
        <f t="shared" si="1"/>
        <v>#DIV/0!</v>
      </c>
    </row>
    <row r="57" spans="1:4" ht="15.75" x14ac:dyDescent="0.25">
      <c r="A57" s="24" t="s">
        <v>68</v>
      </c>
      <c r="B57" s="25"/>
      <c r="C57" s="37"/>
      <c r="D57" s="38" t="e">
        <f t="shared" si="1"/>
        <v>#DIV/0!</v>
      </c>
    </row>
    <row r="58" spans="1:4" ht="15.75" x14ac:dyDescent="0.25">
      <c r="A58" s="24" t="s">
        <v>52</v>
      </c>
      <c r="B58" s="25"/>
      <c r="C58" s="37"/>
      <c r="D58" s="38" t="e">
        <f t="shared" si="1"/>
        <v>#DIV/0!</v>
      </c>
    </row>
    <row r="59" spans="1:4" ht="15.75" x14ac:dyDescent="0.25">
      <c r="A59" s="24" t="s">
        <v>56</v>
      </c>
      <c r="B59" s="25"/>
      <c r="C59" s="37"/>
      <c r="D59" s="38" t="e">
        <f t="shared" si="1"/>
        <v>#DIV/0!</v>
      </c>
    </row>
    <row r="60" spans="1:4" x14ac:dyDescent="0.25">
      <c r="A60" s="36" t="s">
        <v>84</v>
      </c>
      <c r="B60" s="25"/>
      <c r="C60" s="37"/>
      <c r="D60" s="38" t="e">
        <f t="shared" si="1"/>
        <v>#DIV/0!</v>
      </c>
    </row>
    <row r="61" spans="1:4" ht="15.75" x14ac:dyDescent="0.25">
      <c r="A61" s="24" t="s">
        <v>53</v>
      </c>
      <c r="B61" s="25"/>
      <c r="C61" s="37"/>
      <c r="D61" s="38" t="e">
        <f t="shared" si="1"/>
        <v>#DIV/0!</v>
      </c>
    </row>
    <row r="62" spans="1:4" ht="15.75" x14ac:dyDescent="0.25">
      <c r="A62" s="24" t="s">
        <v>48</v>
      </c>
      <c r="B62" s="25"/>
      <c r="C62" s="37"/>
      <c r="D62" s="38" t="e">
        <f t="shared" si="1"/>
        <v>#DIV/0!</v>
      </c>
    </row>
    <row r="63" spans="1:4" ht="15.75" x14ac:dyDescent="0.25">
      <c r="A63" s="28" t="s">
        <v>63</v>
      </c>
      <c r="B63" s="25"/>
      <c r="C63" s="37"/>
      <c r="D63" s="38" t="e">
        <f t="shared" si="1"/>
        <v>#DIV/0!</v>
      </c>
    </row>
    <row r="64" spans="1:4" ht="15.75" x14ac:dyDescent="0.25">
      <c r="A64" s="24" t="s">
        <v>49</v>
      </c>
      <c r="B64" s="25"/>
      <c r="C64" s="37"/>
      <c r="D64" s="38" t="e">
        <f t="shared" si="1"/>
        <v>#DIV/0!</v>
      </c>
    </row>
    <row r="65" spans="1:4" ht="15.75" x14ac:dyDescent="0.25">
      <c r="A65" s="24" t="s">
        <v>44</v>
      </c>
      <c r="B65" s="25"/>
      <c r="C65" s="37"/>
      <c r="D65" s="38" t="e">
        <f t="shared" si="1"/>
        <v>#DIV/0!</v>
      </c>
    </row>
    <row r="66" spans="1:4" ht="15.75" x14ac:dyDescent="0.25">
      <c r="A66" s="39" t="s">
        <v>69</v>
      </c>
      <c r="B66" s="25"/>
      <c r="C66" s="37"/>
      <c r="D66" s="38" t="e">
        <f t="shared" si="1"/>
        <v>#DIV/0!</v>
      </c>
    </row>
    <row r="67" spans="1:4" ht="15.75" x14ac:dyDescent="0.25">
      <c r="A67" s="39" t="s">
        <v>5</v>
      </c>
      <c r="B67" s="25"/>
      <c r="C67" s="37"/>
      <c r="D67" s="38" t="e">
        <f t="shared" si="1"/>
        <v>#DIV/0!</v>
      </c>
    </row>
    <row r="68" spans="1:4" ht="15.75" x14ac:dyDescent="0.25">
      <c r="A68" s="40" t="s">
        <v>85</v>
      </c>
      <c r="B68" s="25"/>
      <c r="C68" s="37"/>
      <c r="D68" s="38" t="e">
        <f t="shared" si="1"/>
        <v>#DIV/0!</v>
      </c>
    </row>
    <row r="69" spans="1:4" ht="15.75" x14ac:dyDescent="0.25">
      <c r="A69" s="39" t="s">
        <v>19</v>
      </c>
      <c r="B69" s="25"/>
      <c r="C69" s="37"/>
      <c r="D69" s="38" t="e">
        <f t="shared" si="1"/>
        <v>#DIV/0!</v>
      </c>
    </row>
    <row r="70" spans="1:4" ht="15.75" x14ac:dyDescent="0.25">
      <c r="A70" s="40" t="s">
        <v>42</v>
      </c>
      <c r="B70" s="25"/>
      <c r="C70" s="37"/>
      <c r="D70" s="38" t="e">
        <f t="shared" si="1"/>
        <v>#DIV/0!</v>
      </c>
    </row>
    <row r="71" spans="1:4" ht="15.75" x14ac:dyDescent="0.25">
      <c r="A71" s="41" t="s">
        <v>58</v>
      </c>
      <c r="B71" s="42"/>
      <c r="C71" s="43"/>
      <c r="D71" s="44" t="e">
        <f t="shared" ref="D71:D79" si="2">(100/B71)*C71</f>
        <v>#DIV/0!</v>
      </c>
    </row>
    <row r="72" spans="1:4" ht="15.75" x14ac:dyDescent="0.25">
      <c r="A72" s="39" t="s">
        <v>57</v>
      </c>
      <c r="B72" s="25"/>
      <c r="C72" s="37"/>
      <c r="D72" s="38" t="e">
        <f t="shared" si="2"/>
        <v>#DIV/0!</v>
      </c>
    </row>
    <row r="73" spans="1:4" ht="15.75" x14ac:dyDescent="0.25">
      <c r="A73" s="39" t="s">
        <v>62</v>
      </c>
      <c r="B73" s="25"/>
      <c r="C73" s="37"/>
      <c r="D73" s="38" t="e">
        <f t="shared" si="2"/>
        <v>#DIV/0!</v>
      </c>
    </row>
    <row r="74" spans="1:4" ht="15.75" x14ac:dyDescent="0.25">
      <c r="A74" s="39" t="s">
        <v>61</v>
      </c>
      <c r="B74" s="25"/>
      <c r="C74" s="37"/>
      <c r="D74" s="38" t="e">
        <f t="shared" si="2"/>
        <v>#DIV/0!</v>
      </c>
    </row>
    <row r="75" spans="1:4" ht="15.75" x14ac:dyDescent="0.25">
      <c r="A75" s="39" t="s">
        <v>8</v>
      </c>
      <c r="B75" s="25"/>
      <c r="C75" s="37"/>
      <c r="D75" s="38" t="e">
        <f t="shared" si="2"/>
        <v>#DIV/0!</v>
      </c>
    </row>
    <row r="76" spans="1:4" ht="15.75" x14ac:dyDescent="0.25">
      <c r="A76" s="45" t="s">
        <v>64</v>
      </c>
      <c r="B76" s="25"/>
      <c r="C76" s="37"/>
      <c r="D76" s="38" t="e">
        <f t="shared" si="2"/>
        <v>#DIV/0!</v>
      </c>
    </row>
    <row r="77" spans="1:4" ht="15.75" x14ac:dyDescent="0.25">
      <c r="A77" s="39" t="s">
        <v>55</v>
      </c>
      <c r="B77" s="25"/>
      <c r="C77" s="37"/>
      <c r="D77" s="38" t="e">
        <f t="shared" si="2"/>
        <v>#DIV/0!</v>
      </c>
    </row>
    <row r="78" spans="1:4" ht="15.75" x14ac:dyDescent="0.25">
      <c r="A78" s="39" t="s">
        <v>59</v>
      </c>
      <c r="B78" s="25"/>
      <c r="C78" s="37"/>
      <c r="D78" s="38" t="e">
        <f t="shared" si="2"/>
        <v>#DIV/0!</v>
      </c>
    </row>
    <row r="79" spans="1:4" ht="15.75" x14ac:dyDescent="0.25">
      <c r="A79" s="46" t="s">
        <v>54</v>
      </c>
      <c r="B79" s="42"/>
      <c r="C79" s="43"/>
      <c r="D79" s="38" t="e">
        <f t="shared" si="2"/>
        <v>#DIV/0!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29" workbookViewId="0">
      <selection activeCell="L68" sqref="L68"/>
    </sheetView>
  </sheetViews>
  <sheetFormatPr defaultRowHeight="15" x14ac:dyDescent="0.25"/>
  <cols>
    <col min="1" max="1" width="35.7109375" customWidth="1"/>
    <col min="2" max="2" width="10" bestFit="1" customWidth="1"/>
    <col min="3" max="3" width="13.42578125" style="49" customWidth="1"/>
    <col min="4" max="4" width="14" style="49" customWidth="1"/>
    <col min="6" max="6" width="11" customWidth="1"/>
    <col min="7" max="7" width="11.140625" customWidth="1"/>
  </cols>
  <sheetData>
    <row r="1" spans="1:4" ht="45" x14ac:dyDescent="0.25">
      <c r="A1" s="31" t="s">
        <v>0</v>
      </c>
      <c r="B1" s="34" t="s">
        <v>1</v>
      </c>
      <c r="C1" s="35" t="s">
        <v>2</v>
      </c>
      <c r="D1" s="35" t="s">
        <v>3</v>
      </c>
    </row>
    <row r="2" spans="1:4" x14ac:dyDescent="0.25">
      <c r="A2" t="s">
        <v>52</v>
      </c>
      <c r="B2" s="50">
        <v>34</v>
      </c>
      <c r="C2" s="51">
        <v>0</v>
      </c>
      <c r="D2" s="52">
        <f t="shared" ref="D2:D33" si="0">(100/B2)*C2</f>
        <v>0</v>
      </c>
    </row>
    <row r="3" spans="1:4" x14ac:dyDescent="0.25">
      <c r="A3" t="s">
        <v>70</v>
      </c>
      <c r="B3" s="50">
        <v>21</v>
      </c>
      <c r="C3" s="51">
        <v>0</v>
      </c>
      <c r="D3" s="52">
        <f t="shared" si="0"/>
        <v>0</v>
      </c>
    </row>
    <row r="4" spans="1:4" x14ac:dyDescent="0.25">
      <c r="A4" t="s">
        <v>76</v>
      </c>
      <c r="B4" s="50">
        <v>1</v>
      </c>
      <c r="C4" s="51">
        <v>0</v>
      </c>
      <c r="D4" s="52">
        <f t="shared" si="0"/>
        <v>0</v>
      </c>
    </row>
    <row r="5" spans="1:4" x14ac:dyDescent="0.25">
      <c r="A5" t="s">
        <v>37</v>
      </c>
      <c r="B5" s="50">
        <v>18</v>
      </c>
      <c r="C5" s="51">
        <v>0</v>
      </c>
      <c r="D5" s="52">
        <f t="shared" si="0"/>
        <v>0</v>
      </c>
    </row>
    <row r="6" spans="1:4" x14ac:dyDescent="0.25">
      <c r="A6" t="s">
        <v>7</v>
      </c>
      <c r="B6" s="50">
        <v>38</v>
      </c>
      <c r="C6" s="51">
        <v>0</v>
      </c>
      <c r="D6" s="52">
        <f t="shared" si="0"/>
        <v>0</v>
      </c>
    </row>
    <row r="7" spans="1:4" x14ac:dyDescent="0.25">
      <c r="A7" t="s">
        <v>118</v>
      </c>
      <c r="B7" s="50">
        <v>74</v>
      </c>
      <c r="C7" s="51">
        <v>0</v>
      </c>
      <c r="D7" s="52">
        <f t="shared" si="0"/>
        <v>0</v>
      </c>
    </row>
    <row r="8" spans="1:4" x14ac:dyDescent="0.25">
      <c r="A8" t="s">
        <v>11</v>
      </c>
      <c r="B8" s="50">
        <v>1</v>
      </c>
      <c r="C8" s="51">
        <v>0</v>
      </c>
      <c r="D8" s="52">
        <f t="shared" si="0"/>
        <v>0</v>
      </c>
    </row>
    <row r="9" spans="1:4" x14ac:dyDescent="0.25">
      <c r="A9" t="s">
        <v>10</v>
      </c>
      <c r="B9" s="50">
        <v>1</v>
      </c>
      <c r="C9" s="51">
        <v>0</v>
      </c>
      <c r="D9" s="52">
        <f t="shared" si="0"/>
        <v>0</v>
      </c>
    </row>
    <row r="10" spans="1:4" x14ac:dyDescent="0.25">
      <c r="A10" t="s">
        <v>115</v>
      </c>
      <c r="B10" s="50">
        <v>263</v>
      </c>
      <c r="C10" s="51">
        <v>3</v>
      </c>
      <c r="D10" s="52">
        <f t="shared" si="0"/>
        <v>1.1406844106463878</v>
      </c>
    </row>
    <row r="11" spans="1:4" x14ac:dyDescent="0.25">
      <c r="A11" t="s">
        <v>25</v>
      </c>
      <c r="B11" s="50">
        <v>513</v>
      </c>
      <c r="C11" s="51">
        <v>6</v>
      </c>
      <c r="D11" s="52">
        <f t="shared" si="0"/>
        <v>1.1695906432748537</v>
      </c>
    </row>
    <row r="12" spans="1:4" x14ac:dyDescent="0.25">
      <c r="A12" t="s">
        <v>80</v>
      </c>
      <c r="B12" s="50">
        <v>1061</v>
      </c>
      <c r="C12" s="51">
        <v>13</v>
      </c>
      <c r="D12" s="52">
        <f t="shared" si="0"/>
        <v>1.2252591894439209</v>
      </c>
    </row>
    <row r="13" spans="1:4" x14ac:dyDescent="0.25">
      <c r="A13" t="s">
        <v>82</v>
      </c>
      <c r="B13" s="50">
        <v>521</v>
      </c>
      <c r="C13" s="51">
        <f>3+1+3</f>
        <v>7</v>
      </c>
      <c r="D13" s="52">
        <f t="shared" si="0"/>
        <v>1.3435700575815739</v>
      </c>
    </row>
    <row r="14" spans="1:4" x14ac:dyDescent="0.25">
      <c r="A14" t="s">
        <v>18</v>
      </c>
      <c r="B14" s="50">
        <v>290</v>
      </c>
      <c r="C14" s="51">
        <v>5</v>
      </c>
      <c r="D14" s="52">
        <f t="shared" si="0"/>
        <v>1.7241379310344829</v>
      </c>
    </row>
    <row r="15" spans="1:4" x14ac:dyDescent="0.25">
      <c r="A15" t="s">
        <v>46</v>
      </c>
      <c r="B15" s="50">
        <v>48</v>
      </c>
      <c r="C15" s="51">
        <v>1</v>
      </c>
      <c r="D15" s="52">
        <f t="shared" si="0"/>
        <v>2.0833333333333335</v>
      </c>
    </row>
    <row r="16" spans="1:4" x14ac:dyDescent="0.25">
      <c r="A16" t="s">
        <v>20</v>
      </c>
      <c r="B16" s="50">
        <v>1085</v>
      </c>
      <c r="C16" s="51">
        <f>9+1+6+7+2</f>
        <v>25</v>
      </c>
      <c r="D16" s="52">
        <f t="shared" si="0"/>
        <v>2.3041474654377883</v>
      </c>
    </row>
    <row r="17" spans="1:4" x14ac:dyDescent="0.25">
      <c r="A17" t="s">
        <v>113</v>
      </c>
      <c r="B17" s="50">
        <v>85</v>
      </c>
      <c r="C17" s="51">
        <v>2</v>
      </c>
      <c r="D17" s="52">
        <f t="shared" si="0"/>
        <v>2.3529411764705883</v>
      </c>
    </row>
    <row r="18" spans="1:4" x14ac:dyDescent="0.25">
      <c r="A18" t="s">
        <v>34</v>
      </c>
      <c r="B18" s="50">
        <v>203</v>
      </c>
      <c r="C18" s="51">
        <v>5</v>
      </c>
      <c r="D18" s="52">
        <f t="shared" si="0"/>
        <v>2.4630541871921183</v>
      </c>
    </row>
    <row r="19" spans="1:4" x14ac:dyDescent="0.25">
      <c r="A19" t="s">
        <v>107</v>
      </c>
      <c r="B19" s="50">
        <v>269</v>
      </c>
      <c r="C19" s="51">
        <f>3+4</f>
        <v>7</v>
      </c>
      <c r="D19" s="52">
        <f t="shared" si="0"/>
        <v>2.6022304832713754</v>
      </c>
    </row>
    <row r="20" spans="1:4" x14ac:dyDescent="0.25">
      <c r="A20" t="s">
        <v>111</v>
      </c>
      <c r="B20" s="50">
        <v>997</v>
      </c>
      <c r="C20" s="51">
        <f>13+11+2</f>
        <v>26</v>
      </c>
      <c r="D20" s="52">
        <f t="shared" si="0"/>
        <v>2.6078234704112337</v>
      </c>
    </row>
    <row r="21" spans="1:4" x14ac:dyDescent="0.25">
      <c r="A21" t="s">
        <v>21</v>
      </c>
      <c r="B21" s="50">
        <v>60</v>
      </c>
      <c r="C21" s="51">
        <v>2</v>
      </c>
      <c r="D21" s="52">
        <f t="shared" si="0"/>
        <v>3.3333333333333335</v>
      </c>
    </row>
    <row r="22" spans="1:4" x14ac:dyDescent="0.25">
      <c r="A22" t="s">
        <v>30</v>
      </c>
      <c r="B22" s="50">
        <v>950</v>
      </c>
      <c r="C22" s="51">
        <f>26+1+3+2</f>
        <v>32</v>
      </c>
      <c r="D22" s="52">
        <f t="shared" si="0"/>
        <v>3.3684210526315788</v>
      </c>
    </row>
    <row r="23" spans="1:4" x14ac:dyDescent="0.25">
      <c r="A23" t="s">
        <v>116</v>
      </c>
      <c r="B23" s="50">
        <v>365</v>
      </c>
      <c r="C23" s="51">
        <f>5+8</f>
        <v>13</v>
      </c>
      <c r="D23" s="52">
        <f t="shared" si="0"/>
        <v>3.5616438356164384</v>
      </c>
    </row>
    <row r="24" spans="1:4" x14ac:dyDescent="0.25">
      <c r="A24" t="s">
        <v>75</v>
      </c>
      <c r="B24" s="50">
        <v>28</v>
      </c>
      <c r="C24" s="51">
        <v>1</v>
      </c>
      <c r="D24" s="52">
        <f t="shared" si="0"/>
        <v>3.5714285714285716</v>
      </c>
    </row>
    <row r="25" spans="1:4" x14ac:dyDescent="0.25">
      <c r="A25" t="s">
        <v>114</v>
      </c>
      <c r="B25" s="50">
        <v>123</v>
      </c>
      <c r="C25" s="51">
        <f>4+1</f>
        <v>5</v>
      </c>
      <c r="D25" s="52">
        <f t="shared" si="0"/>
        <v>4.0650406504065035</v>
      </c>
    </row>
    <row r="26" spans="1:4" x14ac:dyDescent="0.25">
      <c r="A26" t="s">
        <v>19</v>
      </c>
      <c r="B26" s="50">
        <v>47</v>
      </c>
      <c r="C26" s="51">
        <v>2</v>
      </c>
      <c r="D26" s="52">
        <f t="shared" si="0"/>
        <v>4.2553191489361701</v>
      </c>
    </row>
    <row r="27" spans="1:4" x14ac:dyDescent="0.25">
      <c r="A27" t="s">
        <v>38</v>
      </c>
      <c r="B27" s="50">
        <v>46</v>
      </c>
      <c r="C27" s="51">
        <v>2</v>
      </c>
      <c r="D27" s="52">
        <f t="shared" si="0"/>
        <v>4.3478260869565215</v>
      </c>
    </row>
    <row r="28" spans="1:4" x14ac:dyDescent="0.25">
      <c r="A28" t="s">
        <v>50</v>
      </c>
      <c r="B28" s="50">
        <v>21</v>
      </c>
      <c r="C28" s="51">
        <v>1</v>
      </c>
      <c r="D28" s="52">
        <f t="shared" si="0"/>
        <v>4.7619047619047619</v>
      </c>
    </row>
    <row r="29" spans="1:4" x14ac:dyDescent="0.25">
      <c r="A29" t="s">
        <v>35</v>
      </c>
      <c r="B29" s="50">
        <v>876</v>
      </c>
      <c r="C29" s="51">
        <f>32+4+8+2</f>
        <v>46</v>
      </c>
      <c r="D29" s="52">
        <f t="shared" si="0"/>
        <v>5.2511415525114149</v>
      </c>
    </row>
    <row r="30" spans="1:4" x14ac:dyDescent="0.25">
      <c r="A30" t="s">
        <v>112</v>
      </c>
      <c r="B30" s="50">
        <v>599</v>
      </c>
      <c r="C30" s="51">
        <f>31+2</f>
        <v>33</v>
      </c>
      <c r="D30" s="52">
        <f t="shared" si="0"/>
        <v>5.5091819699499167</v>
      </c>
    </row>
    <row r="31" spans="1:4" x14ac:dyDescent="0.25">
      <c r="A31" t="s">
        <v>40</v>
      </c>
      <c r="B31" s="50">
        <v>257</v>
      </c>
      <c r="C31" s="51">
        <f>9+3+3</f>
        <v>15</v>
      </c>
      <c r="D31" s="52">
        <f t="shared" si="0"/>
        <v>5.836575875486381</v>
      </c>
    </row>
    <row r="32" spans="1:4" x14ac:dyDescent="0.25">
      <c r="A32" t="s">
        <v>51</v>
      </c>
      <c r="B32" s="50">
        <v>51</v>
      </c>
      <c r="C32" s="51">
        <v>3</v>
      </c>
      <c r="D32" s="52">
        <f t="shared" si="0"/>
        <v>5.8823529411764701</v>
      </c>
    </row>
    <row r="33" spans="1:4" x14ac:dyDescent="0.25">
      <c r="A33" t="s">
        <v>22</v>
      </c>
      <c r="B33" s="50">
        <v>246</v>
      </c>
      <c r="C33" s="51">
        <f>8+1+6</f>
        <v>15</v>
      </c>
      <c r="D33" s="52">
        <f t="shared" si="0"/>
        <v>6.0975609756097562</v>
      </c>
    </row>
    <row r="34" spans="1:4" x14ac:dyDescent="0.25">
      <c r="A34" t="s">
        <v>56</v>
      </c>
      <c r="B34" s="50">
        <v>32</v>
      </c>
      <c r="C34" s="51">
        <v>2</v>
      </c>
      <c r="D34" s="52">
        <f t="shared" ref="D34:D52" si="1">(100/B34)*C34</f>
        <v>6.25</v>
      </c>
    </row>
    <row r="35" spans="1:4" x14ac:dyDescent="0.25">
      <c r="A35" t="s">
        <v>83</v>
      </c>
      <c r="B35" s="50">
        <v>438</v>
      </c>
      <c r="C35" s="51">
        <v>28</v>
      </c>
      <c r="D35" s="52">
        <f t="shared" si="1"/>
        <v>6.3926940639269407</v>
      </c>
    </row>
    <row r="36" spans="1:4" x14ac:dyDescent="0.25">
      <c r="A36" t="s">
        <v>42</v>
      </c>
      <c r="B36" s="50">
        <v>78</v>
      </c>
      <c r="C36" s="51">
        <v>5</v>
      </c>
      <c r="D36" s="52">
        <f t="shared" si="1"/>
        <v>6.4102564102564106</v>
      </c>
    </row>
    <row r="37" spans="1:4" x14ac:dyDescent="0.25">
      <c r="A37" t="s">
        <v>85</v>
      </c>
      <c r="B37" s="50">
        <v>213</v>
      </c>
      <c r="C37" s="51">
        <f>4+8+2</f>
        <v>14</v>
      </c>
      <c r="D37" s="52">
        <f t="shared" si="1"/>
        <v>6.572769953051643</v>
      </c>
    </row>
    <row r="38" spans="1:4" x14ac:dyDescent="0.25">
      <c r="A38" t="s">
        <v>49</v>
      </c>
      <c r="B38" s="50">
        <v>326</v>
      </c>
      <c r="C38" s="51">
        <f>10+12</f>
        <v>22</v>
      </c>
      <c r="D38" s="52">
        <f t="shared" si="1"/>
        <v>6.7484662576687118</v>
      </c>
    </row>
    <row r="39" spans="1:4" x14ac:dyDescent="0.25">
      <c r="A39" t="s">
        <v>108</v>
      </c>
      <c r="B39" s="50">
        <v>630</v>
      </c>
      <c r="C39" s="51">
        <f>41+2+2+1</f>
        <v>46</v>
      </c>
      <c r="D39" s="52">
        <f t="shared" si="1"/>
        <v>7.3015873015873014</v>
      </c>
    </row>
    <row r="40" spans="1:4" x14ac:dyDescent="0.25">
      <c r="A40" t="s">
        <v>106</v>
      </c>
      <c r="B40" s="50">
        <v>161</v>
      </c>
      <c r="C40" s="51">
        <v>12</v>
      </c>
      <c r="D40" s="52">
        <f t="shared" si="1"/>
        <v>7.4534161490683228</v>
      </c>
    </row>
    <row r="41" spans="1:4" x14ac:dyDescent="0.25">
      <c r="A41" t="s">
        <v>79</v>
      </c>
      <c r="B41" s="50">
        <v>267</v>
      </c>
      <c r="C41" s="51">
        <v>21</v>
      </c>
      <c r="D41" s="52">
        <f t="shared" si="1"/>
        <v>7.8651685393258433</v>
      </c>
    </row>
    <row r="42" spans="1:4" x14ac:dyDescent="0.25">
      <c r="A42" t="s">
        <v>28</v>
      </c>
      <c r="B42" s="50">
        <v>533</v>
      </c>
      <c r="C42" s="51">
        <f>16+10+1+1+10+7</f>
        <v>45</v>
      </c>
      <c r="D42" s="52">
        <f t="shared" si="1"/>
        <v>8.4427767354596615</v>
      </c>
    </row>
    <row r="43" spans="1:4" x14ac:dyDescent="0.25">
      <c r="A43" t="s">
        <v>60</v>
      </c>
      <c r="B43" s="50">
        <v>23</v>
      </c>
      <c r="C43" s="51">
        <v>2</v>
      </c>
      <c r="D43" s="52">
        <f t="shared" si="1"/>
        <v>8.695652173913043</v>
      </c>
    </row>
    <row r="44" spans="1:4" x14ac:dyDescent="0.25">
      <c r="A44" t="s">
        <v>110</v>
      </c>
      <c r="B44" s="50">
        <v>46</v>
      </c>
      <c r="C44" s="51">
        <v>4</v>
      </c>
      <c r="D44" s="52">
        <f t="shared" si="1"/>
        <v>8.695652173913043</v>
      </c>
    </row>
    <row r="45" spans="1:4" x14ac:dyDescent="0.25">
      <c r="A45" t="s">
        <v>33</v>
      </c>
      <c r="B45" s="50">
        <v>133</v>
      </c>
      <c r="C45" s="51">
        <v>12</v>
      </c>
      <c r="D45" s="52">
        <f t="shared" si="1"/>
        <v>9.0225563909774422</v>
      </c>
    </row>
    <row r="46" spans="1:4" x14ac:dyDescent="0.25">
      <c r="A46" t="s">
        <v>48</v>
      </c>
      <c r="B46" s="50">
        <v>348</v>
      </c>
      <c r="C46" s="51">
        <f>10+1+19+1+1</f>
        <v>32</v>
      </c>
      <c r="D46" s="52">
        <f t="shared" si="1"/>
        <v>9.1954022988505741</v>
      </c>
    </row>
    <row r="47" spans="1:4" x14ac:dyDescent="0.25">
      <c r="A47" s="60" t="s">
        <v>105</v>
      </c>
      <c r="B47" s="50">
        <v>20</v>
      </c>
      <c r="C47" s="51">
        <v>2</v>
      </c>
      <c r="D47" s="52">
        <f t="shared" si="1"/>
        <v>10</v>
      </c>
    </row>
    <row r="48" spans="1:4" x14ac:dyDescent="0.25">
      <c r="A48" s="60" t="s">
        <v>39</v>
      </c>
      <c r="B48" s="50">
        <v>110</v>
      </c>
      <c r="C48" s="51">
        <v>11</v>
      </c>
      <c r="D48" s="52">
        <f t="shared" si="1"/>
        <v>10</v>
      </c>
    </row>
    <row r="49" spans="1:9" x14ac:dyDescent="0.25">
      <c r="A49" s="60" t="s">
        <v>109</v>
      </c>
      <c r="B49" s="50">
        <v>272</v>
      </c>
      <c r="C49" s="51">
        <f>20+2+6</f>
        <v>28</v>
      </c>
      <c r="D49" s="52">
        <f t="shared" si="1"/>
        <v>10.294117647058824</v>
      </c>
    </row>
    <row r="50" spans="1:9" x14ac:dyDescent="0.25">
      <c r="A50" s="60" t="s">
        <v>16</v>
      </c>
      <c r="B50" s="50">
        <v>308</v>
      </c>
      <c r="C50" s="51">
        <v>32</v>
      </c>
      <c r="D50" s="52">
        <f t="shared" si="1"/>
        <v>10.38961038961039</v>
      </c>
    </row>
    <row r="51" spans="1:9" ht="45" x14ac:dyDescent="0.25">
      <c r="A51" s="60" t="s">
        <v>55</v>
      </c>
      <c r="B51" s="50">
        <v>249</v>
      </c>
      <c r="C51" s="51">
        <v>26</v>
      </c>
      <c r="D51" s="52">
        <f t="shared" si="1"/>
        <v>10.441767068273093</v>
      </c>
      <c r="E51" s="34" t="s">
        <v>1</v>
      </c>
      <c r="F51" s="35" t="s">
        <v>2</v>
      </c>
      <c r="G51" s="35" t="s">
        <v>3</v>
      </c>
    </row>
    <row r="52" spans="1:9" x14ac:dyDescent="0.25">
      <c r="A52" s="82" t="s">
        <v>44</v>
      </c>
      <c r="B52" s="50">
        <v>177</v>
      </c>
      <c r="C52" s="51">
        <v>19</v>
      </c>
      <c r="D52" s="52">
        <f t="shared" si="1"/>
        <v>10.734463276836159</v>
      </c>
      <c r="E52">
        <v>242</v>
      </c>
      <c r="F52">
        <v>21</v>
      </c>
      <c r="G52" s="87">
        <f t="shared" ref="G52:G72" si="2">(100/E52)*F52</f>
        <v>8.677685950413224</v>
      </c>
      <c r="I52" s="88">
        <f>D52-G52</f>
        <v>2.0567773264229352</v>
      </c>
    </row>
    <row r="53" spans="1:9" x14ac:dyDescent="0.25">
      <c r="A53" s="82" t="s">
        <v>69</v>
      </c>
      <c r="B53" s="50">
        <v>541</v>
      </c>
      <c r="C53" s="51">
        <f>27+7+23+3</f>
        <v>60</v>
      </c>
      <c r="D53" s="52">
        <v>11.09</v>
      </c>
      <c r="E53">
        <v>2</v>
      </c>
      <c r="F53">
        <v>1</v>
      </c>
      <c r="G53" s="87">
        <f t="shared" si="2"/>
        <v>50</v>
      </c>
      <c r="I53" s="88">
        <f t="shared" ref="I53:I73" si="3">D53-G53</f>
        <v>-38.909999999999997</v>
      </c>
    </row>
    <row r="54" spans="1:9" x14ac:dyDescent="0.25">
      <c r="A54" s="82" t="s">
        <v>64</v>
      </c>
      <c r="B54" s="50">
        <v>9</v>
      </c>
      <c r="C54" s="51">
        <v>1</v>
      </c>
      <c r="D54" s="52">
        <f t="shared" ref="D54:D87" si="4">(100/B54)*C54</f>
        <v>11.111111111111111</v>
      </c>
      <c r="E54">
        <v>16</v>
      </c>
      <c r="F54">
        <v>2</v>
      </c>
      <c r="G54" s="87">
        <f t="shared" si="2"/>
        <v>12.5</v>
      </c>
      <c r="I54" s="88">
        <f t="shared" si="3"/>
        <v>-1.3888888888888893</v>
      </c>
    </row>
    <row r="55" spans="1:9" x14ac:dyDescent="0.25">
      <c r="A55" s="82" t="s">
        <v>117</v>
      </c>
      <c r="B55" s="50">
        <v>762</v>
      </c>
      <c r="C55" s="51">
        <f>45+6+1+31+8</f>
        <v>91</v>
      </c>
      <c r="D55" s="52">
        <f t="shared" si="4"/>
        <v>11.94225721784777</v>
      </c>
      <c r="E55">
        <v>555</v>
      </c>
      <c r="F55">
        <v>26</v>
      </c>
      <c r="G55" s="87">
        <f t="shared" si="2"/>
        <v>4.6846846846846848</v>
      </c>
      <c r="H55" t="s">
        <v>124</v>
      </c>
      <c r="I55" s="88">
        <f t="shared" si="3"/>
        <v>7.2575725331630849</v>
      </c>
    </row>
    <row r="56" spans="1:9" x14ac:dyDescent="0.25">
      <c r="A56" s="82" t="s">
        <v>57</v>
      </c>
      <c r="B56" s="50">
        <v>175</v>
      </c>
      <c r="C56" s="51">
        <f>15+3+2+5</f>
        <v>25</v>
      </c>
      <c r="D56" s="52">
        <f t="shared" si="4"/>
        <v>14.285714285714285</v>
      </c>
      <c r="E56">
        <v>643</v>
      </c>
      <c r="F56">
        <v>17</v>
      </c>
      <c r="G56" s="87">
        <f t="shared" si="2"/>
        <v>2.6438569206842923</v>
      </c>
      <c r="I56" s="88">
        <f t="shared" si="3"/>
        <v>11.641857365029992</v>
      </c>
    </row>
    <row r="57" spans="1:9" x14ac:dyDescent="0.25">
      <c r="A57" s="82" t="s">
        <v>45</v>
      </c>
      <c r="B57" s="50">
        <v>733</v>
      </c>
      <c r="C57" s="51">
        <f>63+4+6+59+3+1</f>
        <v>136</v>
      </c>
      <c r="D57" s="52">
        <f t="shared" si="4"/>
        <v>18.553888130968623</v>
      </c>
      <c r="E57">
        <v>628</v>
      </c>
      <c r="F57">
        <v>110</v>
      </c>
      <c r="G57" s="87">
        <f t="shared" si="2"/>
        <v>17.515923566878978</v>
      </c>
      <c r="H57" t="s">
        <v>125</v>
      </c>
      <c r="I57" s="88">
        <f t="shared" si="3"/>
        <v>1.0379645640896449</v>
      </c>
    </row>
    <row r="58" spans="1:9" x14ac:dyDescent="0.25">
      <c r="A58" s="82" t="s">
        <v>119</v>
      </c>
      <c r="B58" s="50">
        <v>22</v>
      </c>
      <c r="C58" s="51">
        <v>5</v>
      </c>
      <c r="D58" s="52">
        <f t="shared" si="4"/>
        <v>22.72727272727273</v>
      </c>
      <c r="E58">
        <v>82</v>
      </c>
      <c r="F58">
        <v>6</v>
      </c>
      <c r="G58" s="87">
        <f t="shared" si="2"/>
        <v>7.3170731707317067</v>
      </c>
      <c r="H58" t="s">
        <v>126</v>
      </c>
      <c r="I58" s="88">
        <f t="shared" si="3"/>
        <v>15.410199556541023</v>
      </c>
    </row>
    <row r="59" spans="1:9" x14ac:dyDescent="0.25">
      <c r="A59" s="82" t="s">
        <v>53</v>
      </c>
      <c r="B59" s="50">
        <v>4</v>
      </c>
      <c r="C59" s="51">
        <v>1</v>
      </c>
      <c r="D59" s="52">
        <f t="shared" si="4"/>
        <v>25</v>
      </c>
      <c r="E59">
        <v>38</v>
      </c>
      <c r="F59">
        <v>9</v>
      </c>
      <c r="G59" s="87">
        <f t="shared" si="2"/>
        <v>23.684210526315791</v>
      </c>
      <c r="I59" s="88">
        <f t="shared" si="3"/>
        <v>1.3157894736842088</v>
      </c>
    </row>
    <row r="60" spans="1:9" x14ac:dyDescent="0.25">
      <c r="A60" s="82" t="s">
        <v>54</v>
      </c>
      <c r="B60" s="50">
        <v>12</v>
      </c>
      <c r="C60" s="51">
        <v>4</v>
      </c>
      <c r="D60" s="52">
        <f t="shared" si="4"/>
        <v>33.333333333333336</v>
      </c>
      <c r="E60">
        <v>8</v>
      </c>
      <c r="F60">
        <v>1</v>
      </c>
      <c r="G60" s="87">
        <f t="shared" si="2"/>
        <v>12.5</v>
      </c>
      <c r="I60" s="88">
        <f t="shared" si="3"/>
        <v>20.833333333333336</v>
      </c>
    </row>
    <row r="61" spans="1:9" x14ac:dyDescent="0.25">
      <c r="A61" s="82" t="s">
        <v>67</v>
      </c>
      <c r="B61" s="50">
        <v>3</v>
      </c>
      <c r="C61" s="51">
        <v>1</v>
      </c>
      <c r="D61" s="52">
        <f t="shared" si="4"/>
        <v>33.333333333333336</v>
      </c>
      <c r="E61">
        <v>0</v>
      </c>
      <c r="F61">
        <v>0</v>
      </c>
      <c r="G61" s="87" t="e">
        <f t="shared" si="2"/>
        <v>#DIV/0!</v>
      </c>
      <c r="I61" s="88" t="e">
        <f t="shared" si="3"/>
        <v>#DIV/0!</v>
      </c>
    </row>
    <row r="62" spans="1:9" x14ac:dyDescent="0.25">
      <c r="A62" s="82" t="s">
        <v>120</v>
      </c>
      <c r="B62" s="50">
        <v>21</v>
      </c>
      <c r="C62" s="51">
        <v>7</v>
      </c>
      <c r="D62" s="52">
        <f t="shared" si="4"/>
        <v>33.333333333333336</v>
      </c>
      <c r="E62">
        <v>26</v>
      </c>
      <c r="F62">
        <v>5</v>
      </c>
      <c r="G62" s="87">
        <f t="shared" si="2"/>
        <v>19.23076923076923</v>
      </c>
      <c r="I62" s="88">
        <f t="shared" si="3"/>
        <v>14.102564102564106</v>
      </c>
    </row>
    <row r="63" spans="1:9" x14ac:dyDescent="0.25">
      <c r="A63" s="82" t="s">
        <v>61</v>
      </c>
      <c r="B63" s="50">
        <v>246</v>
      </c>
      <c r="C63" s="51">
        <f>52+26+3+10+1</f>
        <v>92</v>
      </c>
      <c r="D63" s="52">
        <f t="shared" si="4"/>
        <v>37.398373983739837</v>
      </c>
      <c r="E63">
        <v>264</v>
      </c>
      <c r="F63">
        <v>62</v>
      </c>
      <c r="G63" s="87">
        <f t="shared" si="2"/>
        <v>23.484848484848484</v>
      </c>
      <c r="I63" s="88">
        <f t="shared" si="3"/>
        <v>13.913525498891353</v>
      </c>
    </row>
    <row r="64" spans="1:9" x14ac:dyDescent="0.25">
      <c r="A64" s="82" t="s">
        <v>59</v>
      </c>
      <c r="B64" s="50">
        <v>263</v>
      </c>
      <c r="C64" s="51">
        <f>69+4+4+9+4+3+8+3</f>
        <v>104</v>
      </c>
      <c r="D64" s="52">
        <f t="shared" si="4"/>
        <v>39.543726235741445</v>
      </c>
      <c r="E64">
        <v>340</v>
      </c>
      <c r="F64">
        <v>89</v>
      </c>
      <c r="G64" s="87">
        <f t="shared" si="2"/>
        <v>26.176470588235293</v>
      </c>
      <c r="I64" s="88">
        <f t="shared" si="3"/>
        <v>13.367255647506152</v>
      </c>
    </row>
    <row r="65" spans="1:9" x14ac:dyDescent="0.25">
      <c r="A65" s="82" t="s">
        <v>63</v>
      </c>
      <c r="B65" s="50">
        <v>15</v>
      </c>
      <c r="C65" s="51">
        <v>6</v>
      </c>
      <c r="D65" s="52">
        <f t="shared" si="4"/>
        <v>40</v>
      </c>
      <c r="E65">
        <v>0</v>
      </c>
      <c r="F65">
        <v>0</v>
      </c>
      <c r="G65" s="87" t="e">
        <f t="shared" si="2"/>
        <v>#DIV/0!</v>
      </c>
      <c r="I65" s="88" t="e">
        <f t="shared" si="3"/>
        <v>#DIV/0!</v>
      </c>
    </row>
    <row r="66" spans="1:9" x14ac:dyDescent="0.25">
      <c r="A66" s="82" t="s">
        <v>78</v>
      </c>
      <c r="B66" s="50">
        <v>109</v>
      </c>
      <c r="C66" s="51">
        <f>72+2</f>
        <v>74</v>
      </c>
      <c r="D66" s="52">
        <f t="shared" si="4"/>
        <v>67.889908256880744</v>
      </c>
      <c r="E66">
        <v>42</v>
      </c>
      <c r="F66">
        <v>1</v>
      </c>
      <c r="G66" s="87">
        <f t="shared" si="2"/>
        <v>2.3809523809523809</v>
      </c>
      <c r="I66" s="88">
        <f t="shared" si="3"/>
        <v>65.508955875928365</v>
      </c>
    </row>
    <row r="67" spans="1:9" x14ac:dyDescent="0.25">
      <c r="A67" s="82" t="s">
        <v>9</v>
      </c>
      <c r="B67" s="50">
        <v>7</v>
      </c>
      <c r="C67" s="51">
        <v>5</v>
      </c>
      <c r="D67" s="52">
        <f t="shared" si="4"/>
        <v>71.428571428571431</v>
      </c>
      <c r="E67">
        <v>30</v>
      </c>
      <c r="F67">
        <v>16</v>
      </c>
      <c r="G67" s="87">
        <f t="shared" si="2"/>
        <v>53.333333333333336</v>
      </c>
      <c r="I67" s="88">
        <f t="shared" si="3"/>
        <v>18.095238095238095</v>
      </c>
    </row>
    <row r="68" spans="1:9" x14ac:dyDescent="0.25">
      <c r="A68" s="82" t="s">
        <v>72</v>
      </c>
      <c r="B68" s="50">
        <v>4</v>
      </c>
      <c r="C68" s="51">
        <v>3</v>
      </c>
      <c r="D68" s="52">
        <f t="shared" si="4"/>
        <v>75</v>
      </c>
      <c r="E68">
        <v>4</v>
      </c>
      <c r="F68">
        <v>3</v>
      </c>
      <c r="G68" s="87">
        <f t="shared" si="2"/>
        <v>75</v>
      </c>
      <c r="I68" s="88">
        <f t="shared" si="3"/>
        <v>0</v>
      </c>
    </row>
    <row r="69" spans="1:9" x14ac:dyDescent="0.25">
      <c r="A69" s="82" t="s">
        <v>104</v>
      </c>
      <c r="B69" s="50">
        <v>32</v>
      </c>
      <c r="C69" s="51">
        <v>30</v>
      </c>
      <c r="D69" s="52">
        <f t="shared" si="4"/>
        <v>93.75</v>
      </c>
      <c r="E69">
        <v>15</v>
      </c>
      <c r="F69">
        <v>15</v>
      </c>
      <c r="G69" s="87">
        <f t="shared" si="2"/>
        <v>100</v>
      </c>
      <c r="I69" s="88">
        <f t="shared" si="3"/>
        <v>-6.25</v>
      </c>
    </row>
    <row r="70" spans="1:9" x14ac:dyDescent="0.25">
      <c r="A70" s="82" t="s">
        <v>73</v>
      </c>
      <c r="B70" s="50">
        <v>1</v>
      </c>
      <c r="C70" s="51">
        <v>1</v>
      </c>
      <c r="D70" s="52">
        <f t="shared" si="4"/>
        <v>100</v>
      </c>
      <c r="E70">
        <v>2</v>
      </c>
      <c r="F70">
        <v>1</v>
      </c>
      <c r="G70" s="87">
        <f t="shared" si="2"/>
        <v>50</v>
      </c>
      <c r="I70" s="88">
        <f t="shared" si="3"/>
        <v>50</v>
      </c>
    </row>
    <row r="71" spans="1:9" x14ac:dyDescent="0.25">
      <c r="A71" s="82" t="s">
        <v>6</v>
      </c>
      <c r="B71" s="50">
        <v>2</v>
      </c>
      <c r="C71" s="51">
        <v>2</v>
      </c>
      <c r="D71" s="52">
        <f t="shared" si="4"/>
        <v>100</v>
      </c>
      <c r="E71">
        <v>11</v>
      </c>
      <c r="F71">
        <v>9</v>
      </c>
      <c r="G71" s="87">
        <f t="shared" si="2"/>
        <v>81.818181818181827</v>
      </c>
      <c r="I71" s="88">
        <f t="shared" si="3"/>
        <v>18.181818181818173</v>
      </c>
    </row>
    <row r="72" spans="1:9" x14ac:dyDescent="0.25">
      <c r="A72" s="82" t="s">
        <v>13</v>
      </c>
      <c r="B72" s="50">
        <v>1</v>
      </c>
      <c r="C72" s="51">
        <v>1</v>
      </c>
      <c r="D72" s="52">
        <f t="shared" si="4"/>
        <v>100</v>
      </c>
      <c r="E72">
        <v>1</v>
      </c>
      <c r="F72">
        <v>0</v>
      </c>
      <c r="G72" s="87">
        <f t="shared" si="2"/>
        <v>0</v>
      </c>
      <c r="I72" s="88">
        <f t="shared" si="3"/>
        <v>100</v>
      </c>
    </row>
    <row r="73" spans="1:9" x14ac:dyDescent="0.25">
      <c r="A73" t="s">
        <v>36</v>
      </c>
      <c r="B73" s="50">
        <v>0</v>
      </c>
      <c r="C73" s="51">
        <v>0</v>
      </c>
      <c r="D73" s="52" t="e">
        <f t="shared" si="4"/>
        <v>#DIV/0!</v>
      </c>
      <c r="I73" s="88" t="e">
        <f t="shared" si="3"/>
        <v>#DIV/0!</v>
      </c>
    </row>
    <row r="74" spans="1:9" x14ac:dyDescent="0.25">
      <c r="A74" t="s">
        <v>8</v>
      </c>
      <c r="B74" s="50">
        <v>0</v>
      </c>
      <c r="C74" s="51">
        <v>0</v>
      </c>
      <c r="D74" s="52" t="e">
        <f t="shared" si="4"/>
        <v>#DIV/0!</v>
      </c>
    </row>
    <row r="75" spans="1:9" x14ac:dyDescent="0.25">
      <c r="A75" t="s">
        <v>17</v>
      </c>
      <c r="B75" s="50">
        <v>0</v>
      </c>
      <c r="C75" s="51">
        <v>0</v>
      </c>
      <c r="D75" s="52" t="e">
        <f t="shared" si="4"/>
        <v>#DIV/0!</v>
      </c>
    </row>
    <row r="76" spans="1:9" x14ac:dyDescent="0.25">
      <c r="A76" t="s">
        <v>4</v>
      </c>
      <c r="B76" s="50">
        <v>0</v>
      </c>
      <c r="C76" s="51">
        <v>0</v>
      </c>
      <c r="D76" s="52" t="e">
        <f t="shared" si="4"/>
        <v>#DIV/0!</v>
      </c>
    </row>
    <row r="77" spans="1:9" x14ac:dyDescent="0.25">
      <c r="A77" t="s">
        <v>5</v>
      </c>
      <c r="B77" s="50">
        <v>0</v>
      </c>
      <c r="C77" s="51">
        <v>0</v>
      </c>
      <c r="D77" s="52" t="e">
        <f t="shared" si="4"/>
        <v>#DIV/0!</v>
      </c>
    </row>
    <row r="78" spans="1:9" x14ac:dyDescent="0.25">
      <c r="A78" t="s">
        <v>74</v>
      </c>
      <c r="B78" s="50">
        <v>0</v>
      </c>
      <c r="C78" s="51">
        <v>0</v>
      </c>
      <c r="D78" s="52" t="e">
        <f t="shared" si="4"/>
        <v>#DIV/0!</v>
      </c>
    </row>
    <row r="79" spans="1:9" x14ac:dyDescent="0.25">
      <c r="A79" t="s">
        <v>23</v>
      </c>
      <c r="B79" s="50">
        <v>0</v>
      </c>
      <c r="C79" s="51">
        <v>0</v>
      </c>
      <c r="D79" s="52" t="e">
        <f t="shared" si="4"/>
        <v>#DIV/0!</v>
      </c>
    </row>
    <row r="80" spans="1:9" x14ac:dyDescent="0.25">
      <c r="A80" t="s">
        <v>84</v>
      </c>
      <c r="B80" s="50">
        <v>0</v>
      </c>
      <c r="C80" s="51">
        <v>0</v>
      </c>
      <c r="D80" s="52" t="e">
        <f t="shared" si="4"/>
        <v>#DIV/0!</v>
      </c>
    </row>
    <row r="81" spans="1:4" x14ac:dyDescent="0.25">
      <c r="A81" t="s">
        <v>32</v>
      </c>
      <c r="B81" s="50">
        <v>0</v>
      </c>
      <c r="C81" s="51">
        <v>0</v>
      </c>
      <c r="D81" s="52" t="e">
        <f t="shared" si="4"/>
        <v>#DIV/0!</v>
      </c>
    </row>
    <row r="82" spans="1:4" x14ac:dyDescent="0.25">
      <c r="A82" t="s">
        <v>41</v>
      </c>
      <c r="B82" s="50">
        <v>0</v>
      </c>
      <c r="C82" s="51">
        <v>0</v>
      </c>
      <c r="D82" s="52" t="e">
        <f t="shared" si="4"/>
        <v>#DIV/0!</v>
      </c>
    </row>
    <row r="83" spans="1:4" x14ac:dyDescent="0.25">
      <c r="A83" t="s">
        <v>77</v>
      </c>
      <c r="B83" s="50">
        <v>0</v>
      </c>
      <c r="C83" s="51">
        <v>0</v>
      </c>
      <c r="D83" s="52" t="e">
        <f t="shared" si="4"/>
        <v>#DIV/0!</v>
      </c>
    </row>
    <row r="84" spans="1:4" x14ac:dyDescent="0.25">
      <c r="A84" t="s">
        <v>58</v>
      </c>
      <c r="B84" s="50">
        <v>0</v>
      </c>
      <c r="C84" s="51">
        <v>0</v>
      </c>
      <c r="D84" s="52" t="e">
        <f t="shared" si="4"/>
        <v>#DIV/0!</v>
      </c>
    </row>
    <row r="85" spans="1:4" x14ac:dyDescent="0.25">
      <c r="A85" t="s">
        <v>66</v>
      </c>
      <c r="B85" s="50">
        <v>0</v>
      </c>
      <c r="C85" s="51">
        <v>0</v>
      </c>
      <c r="D85" s="52" t="e">
        <f t="shared" si="4"/>
        <v>#DIV/0!</v>
      </c>
    </row>
    <row r="86" spans="1:4" x14ac:dyDescent="0.25">
      <c r="A86" t="s">
        <v>65</v>
      </c>
      <c r="B86" s="50">
        <v>0</v>
      </c>
      <c r="C86" s="51">
        <v>0</v>
      </c>
      <c r="D86" s="52" t="e">
        <f t="shared" si="4"/>
        <v>#DIV/0!</v>
      </c>
    </row>
    <row r="87" spans="1:4" x14ac:dyDescent="0.25">
      <c r="A87" t="s">
        <v>14</v>
      </c>
      <c r="B87" s="50">
        <v>0</v>
      </c>
      <c r="C87" s="51">
        <v>0</v>
      </c>
      <c r="D87" s="52" t="e">
        <f t="shared" si="4"/>
        <v>#DIV/0!</v>
      </c>
    </row>
    <row r="88" spans="1:4" x14ac:dyDescent="0.25">
      <c r="B88">
        <f>SUM(B2:B87)</f>
        <v>16518</v>
      </c>
      <c r="C88">
        <f>SUM(C2:C87)</f>
        <v>1282</v>
      </c>
    </row>
  </sheetData>
  <autoFilter ref="A1:D87">
    <sortState ref="A2:D87">
      <sortCondition ref="D2:D87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3" workbookViewId="0">
      <selection activeCell="G76" sqref="G76"/>
    </sheetView>
  </sheetViews>
  <sheetFormatPr defaultRowHeight="15" x14ac:dyDescent="0.25"/>
  <cols>
    <col min="1" max="1" width="29" bestFit="1" customWidth="1"/>
    <col min="2" max="2" width="10" bestFit="1" customWidth="1"/>
    <col min="3" max="3" width="13.42578125" style="49" customWidth="1"/>
    <col min="4" max="4" width="14" style="49" customWidth="1"/>
  </cols>
  <sheetData>
    <row r="1" spans="1:4" ht="45" x14ac:dyDescent="0.25">
      <c r="A1" s="31" t="s">
        <v>0</v>
      </c>
      <c r="B1" s="34" t="s">
        <v>1</v>
      </c>
      <c r="C1" s="35" t="s">
        <v>2</v>
      </c>
      <c r="D1" s="35" t="s">
        <v>3</v>
      </c>
    </row>
    <row r="2" spans="1:4" x14ac:dyDescent="0.25">
      <c r="A2" t="s">
        <v>8</v>
      </c>
      <c r="B2" s="50"/>
      <c r="C2" s="51"/>
      <c r="D2" s="52" t="e">
        <f t="shared" ref="D2:D22" si="0">(100/B2)*C2</f>
        <v>#DIV/0!</v>
      </c>
    </row>
    <row r="3" spans="1:4" x14ac:dyDescent="0.25">
      <c r="A3" t="s">
        <v>75</v>
      </c>
      <c r="B3" s="50"/>
      <c r="C3" s="51"/>
      <c r="D3" s="52" t="e">
        <f t="shared" si="0"/>
        <v>#DIV/0!</v>
      </c>
    </row>
    <row r="4" spans="1:4" x14ac:dyDescent="0.25">
      <c r="A4" t="s">
        <v>76</v>
      </c>
      <c r="B4" s="50"/>
      <c r="C4" s="51"/>
      <c r="D4" s="52" t="e">
        <f t="shared" si="0"/>
        <v>#DIV/0!</v>
      </c>
    </row>
    <row r="5" spans="1:4" x14ac:dyDescent="0.25">
      <c r="A5" t="s">
        <v>74</v>
      </c>
      <c r="B5" s="50"/>
      <c r="C5" s="51"/>
      <c r="D5" s="52" t="e">
        <f t="shared" si="0"/>
        <v>#DIV/0!</v>
      </c>
    </row>
    <row r="6" spans="1:4" x14ac:dyDescent="0.25">
      <c r="A6" t="s">
        <v>37</v>
      </c>
      <c r="B6" s="50"/>
      <c r="C6" s="51"/>
      <c r="D6" s="52" t="e">
        <f t="shared" si="0"/>
        <v>#DIV/0!</v>
      </c>
    </row>
    <row r="7" spans="1:4" x14ac:dyDescent="0.25">
      <c r="A7" t="s">
        <v>38</v>
      </c>
      <c r="B7" s="50"/>
      <c r="C7" s="51"/>
      <c r="D7" s="52" t="e">
        <f t="shared" si="0"/>
        <v>#DIV/0!</v>
      </c>
    </row>
    <row r="8" spans="1:4" x14ac:dyDescent="0.25">
      <c r="A8" t="s">
        <v>19</v>
      </c>
      <c r="B8" s="50"/>
      <c r="C8" s="51"/>
      <c r="D8" s="52" t="e">
        <f t="shared" si="0"/>
        <v>#DIV/0!</v>
      </c>
    </row>
    <row r="9" spans="1:4" x14ac:dyDescent="0.25">
      <c r="A9" t="s">
        <v>84</v>
      </c>
      <c r="B9" s="50"/>
      <c r="C9" s="51"/>
      <c r="D9" s="52" t="e">
        <f t="shared" si="0"/>
        <v>#DIV/0!</v>
      </c>
    </row>
    <row r="10" spans="1:4" x14ac:dyDescent="0.25">
      <c r="A10" t="s">
        <v>13</v>
      </c>
      <c r="B10" s="50"/>
      <c r="C10" s="51"/>
      <c r="D10" s="52" t="e">
        <f t="shared" si="0"/>
        <v>#DIV/0!</v>
      </c>
    </row>
    <row r="11" spans="1:4" x14ac:dyDescent="0.25">
      <c r="A11" t="s">
        <v>67</v>
      </c>
      <c r="B11" s="50"/>
      <c r="C11" s="51"/>
      <c r="D11" s="52" t="e">
        <f t="shared" si="0"/>
        <v>#DIV/0!</v>
      </c>
    </row>
    <row r="12" spans="1:4" x14ac:dyDescent="0.25">
      <c r="A12" t="s">
        <v>7</v>
      </c>
      <c r="B12" s="50"/>
      <c r="C12" s="51"/>
      <c r="D12" s="52" t="e">
        <f t="shared" si="0"/>
        <v>#DIV/0!</v>
      </c>
    </row>
    <row r="13" spans="1:4" x14ac:dyDescent="0.25">
      <c r="A13" t="s">
        <v>53</v>
      </c>
      <c r="B13" s="50"/>
      <c r="C13" s="51"/>
      <c r="D13" s="52" t="e">
        <f t="shared" si="0"/>
        <v>#DIV/0!</v>
      </c>
    </row>
    <row r="14" spans="1:4" x14ac:dyDescent="0.25">
      <c r="A14" t="s">
        <v>39</v>
      </c>
      <c r="B14" s="50"/>
      <c r="C14" s="51"/>
      <c r="D14" s="52" t="e">
        <f t="shared" si="0"/>
        <v>#DIV/0!</v>
      </c>
    </row>
    <row r="15" spans="1:4" x14ac:dyDescent="0.25">
      <c r="A15" t="s">
        <v>41</v>
      </c>
      <c r="B15" s="50"/>
      <c r="C15" s="51"/>
      <c r="D15" s="52" t="e">
        <f t="shared" si="0"/>
        <v>#DIV/0!</v>
      </c>
    </row>
    <row r="16" spans="1:4" x14ac:dyDescent="0.25">
      <c r="A16" t="s">
        <v>27</v>
      </c>
      <c r="B16" s="50"/>
      <c r="C16" s="51"/>
      <c r="D16" s="52" t="e">
        <f t="shared" si="0"/>
        <v>#DIV/0!</v>
      </c>
    </row>
    <row r="17" spans="1:4" x14ac:dyDescent="0.25">
      <c r="A17" t="s">
        <v>77</v>
      </c>
      <c r="B17" s="50"/>
      <c r="C17" s="51"/>
      <c r="D17" s="52" t="e">
        <f t="shared" si="0"/>
        <v>#DIV/0!</v>
      </c>
    </row>
    <row r="18" spans="1:4" x14ac:dyDescent="0.25">
      <c r="A18" t="s">
        <v>56</v>
      </c>
      <c r="B18" s="50"/>
      <c r="C18" s="51"/>
      <c r="D18" s="52" t="e">
        <f t="shared" si="0"/>
        <v>#DIV/0!</v>
      </c>
    </row>
    <row r="19" spans="1:4" x14ac:dyDescent="0.25">
      <c r="A19" t="s">
        <v>66</v>
      </c>
      <c r="B19" s="50"/>
      <c r="C19" s="51"/>
      <c r="D19" s="52" t="e">
        <f t="shared" si="0"/>
        <v>#DIV/0!</v>
      </c>
    </row>
    <row r="20" spans="1:4" x14ac:dyDescent="0.25">
      <c r="A20" t="s">
        <v>14</v>
      </c>
      <c r="B20" s="50"/>
      <c r="C20" s="51"/>
      <c r="D20" s="52" t="e">
        <f t="shared" si="0"/>
        <v>#DIV/0!</v>
      </c>
    </row>
    <row r="21" spans="1:4" x14ac:dyDescent="0.25">
      <c r="A21" t="s">
        <v>11</v>
      </c>
      <c r="B21" s="50"/>
      <c r="C21" s="51"/>
      <c r="D21" s="52" t="e">
        <f t="shared" si="0"/>
        <v>#DIV/0!</v>
      </c>
    </row>
    <row r="22" spans="1:4" x14ac:dyDescent="0.25">
      <c r="A22" t="s">
        <v>65</v>
      </c>
      <c r="B22" s="50"/>
      <c r="C22" s="51"/>
      <c r="D22" s="52" t="e">
        <f t="shared" si="0"/>
        <v>#DIV/0!</v>
      </c>
    </row>
    <row r="23" spans="1:4" x14ac:dyDescent="0.25">
      <c r="A23" t="s">
        <v>22</v>
      </c>
      <c r="B23" s="50"/>
      <c r="C23" s="51"/>
      <c r="D23" s="52" t="e">
        <f t="shared" ref="D23:D79" si="1">(100/B23)*C23</f>
        <v>#DIV/0!</v>
      </c>
    </row>
    <row r="24" spans="1:4" x14ac:dyDescent="0.25">
      <c r="A24" t="s">
        <v>83</v>
      </c>
      <c r="B24" s="50"/>
      <c r="C24" s="51"/>
      <c r="D24" s="52" t="e">
        <f t="shared" si="1"/>
        <v>#DIV/0!</v>
      </c>
    </row>
    <row r="25" spans="1:4" x14ac:dyDescent="0.25">
      <c r="A25" t="s">
        <v>81</v>
      </c>
      <c r="B25" s="50"/>
      <c r="C25" s="51"/>
      <c r="D25" s="52" t="e">
        <f t="shared" si="1"/>
        <v>#DIV/0!</v>
      </c>
    </row>
    <row r="26" spans="1:4" x14ac:dyDescent="0.25">
      <c r="A26" t="s">
        <v>82</v>
      </c>
      <c r="B26" s="50"/>
      <c r="C26" s="51"/>
      <c r="D26" s="52" t="e">
        <f t="shared" si="1"/>
        <v>#DIV/0!</v>
      </c>
    </row>
    <row r="27" spans="1:4" x14ac:dyDescent="0.25">
      <c r="A27" t="s">
        <v>52</v>
      </c>
      <c r="B27" s="50"/>
      <c r="C27" s="51"/>
      <c r="D27" s="52" t="e">
        <f t="shared" si="1"/>
        <v>#DIV/0!</v>
      </c>
    </row>
    <row r="28" spans="1:4" x14ac:dyDescent="0.25">
      <c r="A28" t="s">
        <v>17</v>
      </c>
      <c r="B28" s="50"/>
      <c r="C28" s="51"/>
      <c r="D28" s="52" t="e">
        <f t="shared" si="1"/>
        <v>#DIV/0!</v>
      </c>
    </row>
    <row r="29" spans="1:4" x14ac:dyDescent="0.25">
      <c r="A29" t="s">
        <v>25</v>
      </c>
      <c r="B29" s="50"/>
      <c r="C29" s="51"/>
      <c r="D29" s="52" t="e">
        <f t="shared" si="1"/>
        <v>#DIV/0!</v>
      </c>
    </row>
    <row r="30" spans="1:4" x14ac:dyDescent="0.25">
      <c r="A30" t="s">
        <v>18</v>
      </c>
      <c r="B30" s="50"/>
      <c r="C30" s="51"/>
      <c r="D30" s="52" t="e">
        <f t="shared" si="1"/>
        <v>#DIV/0!</v>
      </c>
    </row>
    <row r="31" spans="1:4" x14ac:dyDescent="0.25">
      <c r="A31" t="s">
        <v>26</v>
      </c>
      <c r="B31" s="50"/>
      <c r="C31" s="51"/>
      <c r="D31" s="52" t="e">
        <f t="shared" si="1"/>
        <v>#DIV/0!</v>
      </c>
    </row>
    <row r="32" spans="1:4" x14ac:dyDescent="0.25">
      <c r="A32" t="s">
        <v>40</v>
      </c>
      <c r="B32" s="50"/>
      <c r="C32" s="51"/>
      <c r="D32" s="52" t="e">
        <f t="shared" si="1"/>
        <v>#DIV/0!</v>
      </c>
    </row>
    <row r="33" spans="1:4" x14ac:dyDescent="0.25">
      <c r="A33" t="s">
        <v>30</v>
      </c>
      <c r="B33" s="50"/>
      <c r="C33" s="51"/>
      <c r="D33" s="52" t="e">
        <f t="shared" si="1"/>
        <v>#DIV/0!</v>
      </c>
    </row>
    <row r="34" spans="1:4" x14ac:dyDescent="0.25">
      <c r="A34" t="s">
        <v>20</v>
      </c>
      <c r="B34" s="50"/>
      <c r="C34" s="51"/>
      <c r="D34" s="52" t="e">
        <f t="shared" si="1"/>
        <v>#DIV/0!</v>
      </c>
    </row>
    <row r="35" spans="1:4" x14ac:dyDescent="0.25">
      <c r="A35" t="s">
        <v>35</v>
      </c>
      <c r="B35" s="50"/>
      <c r="C35" s="51"/>
      <c r="D35" s="52" t="e">
        <f t="shared" si="1"/>
        <v>#DIV/0!</v>
      </c>
    </row>
    <row r="36" spans="1:4" x14ac:dyDescent="0.25">
      <c r="A36" t="s">
        <v>31</v>
      </c>
      <c r="B36" s="50"/>
      <c r="C36" s="51"/>
      <c r="D36" s="52" t="e">
        <f t="shared" si="1"/>
        <v>#DIV/0!</v>
      </c>
    </row>
    <row r="37" spans="1:4" x14ac:dyDescent="0.25">
      <c r="A37" t="s">
        <v>33</v>
      </c>
      <c r="B37" s="50"/>
      <c r="C37" s="51"/>
      <c r="D37" s="52" t="e">
        <f t="shared" si="1"/>
        <v>#DIV/0!</v>
      </c>
    </row>
    <row r="38" spans="1:4" x14ac:dyDescent="0.25">
      <c r="A38" t="s">
        <v>34</v>
      </c>
      <c r="B38" s="50"/>
      <c r="C38" s="51"/>
      <c r="D38" s="52" t="e">
        <f t="shared" si="1"/>
        <v>#DIV/0!</v>
      </c>
    </row>
    <row r="39" spans="1:4" x14ac:dyDescent="0.25">
      <c r="A39" t="s">
        <v>28</v>
      </c>
      <c r="B39" s="50"/>
      <c r="C39" s="51"/>
      <c r="D39" s="52" t="e">
        <f t="shared" si="1"/>
        <v>#DIV/0!</v>
      </c>
    </row>
    <row r="40" spans="1:4" x14ac:dyDescent="0.25">
      <c r="A40" t="s">
        <v>50</v>
      </c>
      <c r="B40" s="50"/>
      <c r="C40" s="51"/>
      <c r="D40" s="52" t="e">
        <f t="shared" si="1"/>
        <v>#DIV/0!</v>
      </c>
    </row>
    <row r="41" spans="1:4" x14ac:dyDescent="0.25">
      <c r="A41" t="s">
        <v>45</v>
      </c>
      <c r="B41" s="50"/>
      <c r="C41" s="51"/>
      <c r="D41" s="52" t="e">
        <f t="shared" si="1"/>
        <v>#DIV/0!</v>
      </c>
    </row>
    <row r="42" spans="1:4" x14ac:dyDescent="0.25">
      <c r="A42" t="s">
        <v>16</v>
      </c>
      <c r="B42" s="50"/>
      <c r="C42" s="51"/>
      <c r="D42" s="52" t="e">
        <f t="shared" si="1"/>
        <v>#DIV/0!</v>
      </c>
    </row>
    <row r="43" spans="1:4" x14ac:dyDescent="0.25">
      <c r="A43" t="s">
        <v>36</v>
      </c>
      <c r="B43" s="50"/>
      <c r="C43" s="51"/>
      <c r="D43" s="52" t="e">
        <f t="shared" si="1"/>
        <v>#DIV/0!</v>
      </c>
    </row>
    <row r="44" spans="1:4" x14ac:dyDescent="0.25">
      <c r="A44" t="s">
        <v>80</v>
      </c>
      <c r="B44" s="50"/>
      <c r="C44" s="51"/>
      <c r="D44" s="52" t="e">
        <f t="shared" si="1"/>
        <v>#DIV/0!</v>
      </c>
    </row>
    <row r="45" spans="1:4" x14ac:dyDescent="0.25">
      <c r="A45" t="s">
        <v>21</v>
      </c>
      <c r="B45" s="50"/>
      <c r="C45" s="51"/>
      <c r="D45" s="52" t="e">
        <f t="shared" si="1"/>
        <v>#DIV/0!</v>
      </c>
    </row>
    <row r="46" spans="1:4" x14ac:dyDescent="0.25">
      <c r="A46" t="s">
        <v>68</v>
      </c>
      <c r="B46" s="50"/>
      <c r="C46" s="51"/>
      <c r="D46" s="52" t="e">
        <f t="shared" si="1"/>
        <v>#DIV/0!</v>
      </c>
    </row>
    <row r="47" spans="1:4" x14ac:dyDescent="0.25">
      <c r="A47" t="s">
        <v>29</v>
      </c>
      <c r="B47" s="50"/>
      <c r="C47" s="51"/>
      <c r="D47" s="52" t="e">
        <f t="shared" si="1"/>
        <v>#DIV/0!</v>
      </c>
    </row>
    <row r="48" spans="1:4" x14ac:dyDescent="0.25">
      <c r="A48" t="s">
        <v>79</v>
      </c>
      <c r="B48" s="50"/>
      <c r="C48" s="51"/>
      <c r="D48" s="52" t="e">
        <f t="shared" si="1"/>
        <v>#DIV/0!</v>
      </c>
    </row>
    <row r="49" spans="1:4" x14ac:dyDescent="0.25">
      <c r="A49" t="s">
        <v>32</v>
      </c>
      <c r="B49" s="50"/>
      <c r="C49" s="51"/>
      <c r="D49" s="52" t="e">
        <f t="shared" si="1"/>
        <v>#DIV/0!</v>
      </c>
    </row>
    <row r="50" spans="1:4" x14ac:dyDescent="0.25">
      <c r="A50" t="s">
        <v>23</v>
      </c>
      <c r="B50" s="50"/>
      <c r="C50" s="51"/>
      <c r="D50" s="52" t="e">
        <f t="shared" si="1"/>
        <v>#DIV/0!</v>
      </c>
    </row>
    <row r="51" spans="1:4" x14ac:dyDescent="0.25">
      <c r="A51" t="s">
        <v>51</v>
      </c>
      <c r="B51" s="50"/>
      <c r="C51" s="51"/>
      <c r="D51" s="52" t="e">
        <f t="shared" si="1"/>
        <v>#DIV/0!</v>
      </c>
    </row>
    <row r="52" spans="1:4" x14ac:dyDescent="0.25">
      <c r="A52" t="s">
        <v>55</v>
      </c>
      <c r="B52" s="50"/>
      <c r="C52" s="51"/>
      <c r="D52" s="52" t="e">
        <f t="shared" si="1"/>
        <v>#DIV/0!</v>
      </c>
    </row>
    <row r="53" spans="1:4" x14ac:dyDescent="0.25">
      <c r="A53" t="s">
        <v>69</v>
      </c>
      <c r="B53" s="50"/>
      <c r="C53" s="51"/>
      <c r="D53" s="52" t="e">
        <f t="shared" si="1"/>
        <v>#DIV/0!</v>
      </c>
    </row>
    <row r="54" spans="1:4" x14ac:dyDescent="0.25">
      <c r="A54" t="s">
        <v>49</v>
      </c>
      <c r="B54" s="50"/>
      <c r="C54" s="51"/>
      <c r="D54" s="52" t="e">
        <f t="shared" si="1"/>
        <v>#DIV/0!</v>
      </c>
    </row>
    <row r="55" spans="1:4" x14ac:dyDescent="0.25">
      <c r="A55" t="s">
        <v>42</v>
      </c>
      <c r="B55" s="50"/>
      <c r="C55" s="51"/>
      <c r="D55" s="52" t="e">
        <f t="shared" si="1"/>
        <v>#DIV/0!</v>
      </c>
    </row>
    <row r="56" spans="1:4" x14ac:dyDescent="0.25">
      <c r="A56" t="s">
        <v>85</v>
      </c>
      <c r="B56" s="50"/>
      <c r="C56" s="51"/>
      <c r="D56" s="52" t="e">
        <f t="shared" si="1"/>
        <v>#DIV/0!</v>
      </c>
    </row>
    <row r="57" spans="1:4" x14ac:dyDescent="0.25">
      <c r="A57" t="s">
        <v>48</v>
      </c>
      <c r="B57" s="50"/>
      <c r="C57" s="51"/>
      <c r="D57" s="52" t="e">
        <f t="shared" si="1"/>
        <v>#DIV/0!</v>
      </c>
    </row>
    <row r="58" spans="1:4" x14ac:dyDescent="0.25">
      <c r="A58" t="s">
        <v>46</v>
      </c>
      <c r="B58" s="50"/>
      <c r="C58" s="51"/>
      <c r="D58" s="52" t="e">
        <f t="shared" si="1"/>
        <v>#DIV/0!</v>
      </c>
    </row>
    <row r="59" spans="1:4" x14ac:dyDescent="0.25">
      <c r="A59" t="s">
        <v>44</v>
      </c>
      <c r="B59" s="50"/>
      <c r="C59" s="51"/>
      <c r="D59" s="52" t="e">
        <f t="shared" si="1"/>
        <v>#DIV/0!</v>
      </c>
    </row>
    <row r="60" spans="1:4" x14ac:dyDescent="0.25">
      <c r="A60" t="s">
        <v>57</v>
      </c>
      <c r="B60" s="50"/>
      <c r="C60" s="51"/>
      <c r="D60" s="52" t="e">
        <f t="shared" si="1"/>
        <v>#DIV/0!</v>
      </c>
    </row>
    <row r="61" spans="1:4" x14ac:dyDescent="0.25">
      <c r="A61" t="s">
        <v>60</v>
      </c>
      <c r="B61" s="50"/>
      <c r="C61" s="51"/>
      <c r="D61" s="52" t="e">
        <f t="shared" si="1"/>
        <v>#DIV/0!</v>
      </c>
    </row>
    <row r="62" spans="1:4" x14ac:dyDescent="0.25">
      <c r="A62" t="s">
        <v>5</v>
      </c>
      <c r="B62" s="50"/>
      <c r="C62" s="51"/>
      <c r="D62" s="52" t="e">
        <f t="shared" si="1"/>
        <v>#DIV/0!</v>
      </c>
    </row>
    <row r="63" spans="1:4" x14ac:dyDescent="0.25">
      <c r="A63" t="s">
        <v>70</v>
      </c>
      <c r="B63" s="50"/>
      <c r="C63" s="51"/>
      <c r="D63" s="52" t="e">
        <f t="shared" si="1"/>
        <v>#DIV/0!</v>
      </c>
    </row>
    <row r="64" spans="1:4" x14ac:dyDescent="0.25">
      <c r="A64" t="s">
        <v>10</v>
      </c>
      <c r="B64" s="50"/>
      <c r="C64" s="51"/>
      <c r="D64" s="52" t="e">
        <f t="shared" si="1"/>
        <v>#DIV/0!</v>
      </c>
    </row>
    <row r="65" spans="1:4" x14ac:dyDescent="0.25">
      <c r="A65" t="s">
        <v>78</v>
      </c>
      <c r="B65" s="50"/>
      <c r="C65" s="51"/>
      <c r="D65" s="52" t="e">
        <f t="shared" si="1"/>
        <v>#DIV/0!</v>
      </c>
    </row>
    <row r="66" spans="1:4" x14ac:dyDescent="0.25">
      <c r="A66" t="s">
        <v>6</v>
      </c>
      <c r="B66" s="50"/>
      <c r="C66" s="51"/>
      <c r="D66" s="52" t="e">
        <f t="shared" si="1"/>
        <v>#DIV/0!</v>
      </c>
    </row>
    <row r="67" spans="1:4" x14ac:dyDescent="0.25">
      <c r="A67" t="s">
        <v>59</v>
      </c>
      <c r="B67" s="50"/>
      <c r="C67" s="51"/>
      <c r="D67" s="52" t="e">
        <f t="shared" si="1"/>
        <v>#DIV/0!</v>
      </c>
    </row>
    <row r="68" spans="1:4" x14ac:dyDescent="0.25">
      <c r="A68" t="s">
        <v>58</v>
      </c>
      <c r="B68" s="50"/>
      <c r="C68" s="51"/>
      <c r="D68" s="52" t="e">
        <f t="shared" si="1"/>
        <v>#DIV/0!</v>
      </c>
    </row>
    <row r="69" spans="1:4" x14ac:dyDescent="0.25">
      <c r="A69" t="s">
        <v>64</v>
      </c>
      <c r="B69" s="50"/>
      <c r="C69" s="51"/>
      <c r="D69" s="52" t="e">
        <f t="shared" si="1"/>
        <v>#DIV/0!</v>
      </c>
    </row>
    <row r="70" spans="1:4" x14ac:dyDescent="0.25">
      <c r="A70" t="s">
        <v>61</v>
      </c>
      <c r="B70" s="50"/>
      <c r="C70" s="51"/>
      <c r="D70" s="52" t="e">
        <f t="shared" si="1"/>
        <v>#DIV/0!</v>
      </c>
    </row>
    <row r="71" spans="1:4" x14ac:dyDescent="0.25">
      <c r="A71" t="s">
        <v>54</v>
      </c>
      <c r="B71" s="50"/>
      <c r="C71" s="51"/>
      <c r="D71" s="52" t="e">
        <f t="shared" si="1"/>
        <v>#DIV/0!</v>
      </c>
    </row>
    <row r="72" spans="1:4" x14ac:dyDescent="0.25">
      <c r="A72" t="s">
        <v>63</v>
      </c>
      <c r="B72" s="50"/>
      <c r="C72" s="51"/>
      <c r="D72" s="52" t="e">
        <f t="shared" si="1"/>
        <v>#DIV/0!</v>
      </c>
    </row>
    <row r="73" spans="1:4" x14ac:dyDescent="0.25">
      <c r="A73" t="s">
        <v>4</v>
      </c>
      <c r="B73" s="50"/>
      <c r="C73" s="51"/>
      <c r="D73" s="52" t="e">
        <f t="shared" si="1"/>
        <v>#DIV/0!</v>
      </c>
    </row>
    <row r="74" spans="1:4" x14ac:dyDescent="0.25">
      <c r="A74" t="s">
        <v>72</v>
      </c>
      <c r="B74" s="50"/>
      <c r="C74" s="51"/>
      <c r="D74" s="52" t="e">
        <f t="shared" si="1"/>
        <v>#DIV/0!</v>
      </c>
    </row>
    <row r="75" spans="1:4" x14ac:dyDescent="0.25">
      <c r="A75" t="s">
        <v>15</v>
      </c>
      <c r="B75" s="50"/>
      <c r="C75" s="51"/>
      <c r="D75" s="52" t="e">
        <f t="shared" si="1"/>
        <v>#DIV/0!</v>
      </c>
    </row>
    <row r="76" spans="1:4" x14ac:dyDescent="0.25">
      <c r="A76" t="s">
        <v>62</v>
      </c>
      <c r="B76" s="50"/>
      <c r="C76" s="51"/>
      <c r="D76" s="52" t="e">
        <f t="shared" si="1"/>
        <v>#DIV/0!</v>
      </c>
    </row>
    <row r="77" spans="1:4" x14ac:dyDescent="0.25">
      <c r="A77" t="s">
        <v>71</v>
      </c>
      <c r="B77" s="50"/>
      <c r="C77" s="51"/>
      <c r="D77" s="52" t="e">
        <f t="shared" si="1"/>
        <v>#DIV/0!</v>
      </c>
    </row>
    <row r="78" spans="1:4" x14ac:dyDescent="0.25">
      <c r="A78" t="s">
        <v>73</v>
      </c>
      <c r="B78" s="50"/>
      <c r="C78" s="51"/>
      <c r="D78" s="52" t="e">
        <f t="shared" si="1"/>
        <v>#DIV/0!</v>
      </c>
    </row>
    <row r="79" spans="1:4" x14ac:dyDescent="0.25">
      <c r="A79" t="s">
        <v>9</v>
      </c>
      <c r="B79" s="50"/>
      <c r="C79" s="51"/>
      <c r="D79" s="52" t="e">
        <f t="shared" si="1"/>
        <v>#DIV/0!</v>
      </c>
    </row>
  </sheetData>
  <autoFilter ref="D1:D7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  </vt:lpstr>
      <vt:lpstr>February </vt:lpstr>
      <vt:lpstr>March</vt:lpstr>
      <vt:lpstr>April</vt:lpstr>
      <vt:lpstr>May</vt:lpstr>
      <vt:lpstr>June</vt:lpstr>
      <vt:lpstr>July</vt:lpstr>
      <vt:lpstr>August </vt:lpstr>
      <vt:lpstr>September</vt:lpstr>
      <vt:lpstr>October</vt:lpstr>
      <vt:lpstr>November</vt:lpstr>
      <vt:lpstr>December </vt:lpstr>
      <vt:lpstr>2021 Trend</vt:lpstr>
      <vt:lpstr>2020 Trend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Langley</dc:creator>
  <cp:lastModifiedBy>Hodges, Nicola</cp:lastModifiedBy>
  <dcterms:created xsi:type="dcterms:W3CDTF">2021-01-04T12:57:22Z</dcterms:created>
  <dcterms:modified xsi:type="dcterms:W3CDTF">2022-02-17T11:54:55Z</dcterms:modified>
</cp:coreProperties>
</file>